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3545" windowHeight="12570" firstSheet="1" activeTab="1"/>
  </bookViews>
  <sheets>
    <sheet name="INSTRUCTIONS D'UTILISATION" sheetId="1" r:id="rId1"/>
    <sheet name="FORMULAIRE D'EXPOSANT-FRANCAIS" sheetId="2" r:id="rId2"/>
  </sheets>
  <definedNames>
    <definedName name="_xlnm.Print_Area" localSheetId="1">'FORMULAIRE D''EXPOSANT-FRANCAIS'!$A$1:$L$141</definedName>
    <definedName name="_xlnm.Print_Area" localSheetId="0">'INSTRUCTIONS D''UTILISATION'!$A$2:$D$26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<sst xmlns="http://schemas.openxmlformats.org/spreadsheetml/2006/main" count="168" uniqueCount="163">
  <si>
    <t>TOTAL</t>
  </si>
  <si>
    <t>TOTAL:</t>
  </si>
  <si>
    <t>DATE:</t>
  </si>
  <si>
    <t>Ontario</t>
  </si>
  <si>
    <t>Manitoba</t>
  </si>
  <si>
    <t>Saskatchewan</t>
  </si>
  <si>
    <t>Alberta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</si>
  <si>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</si>
  <si>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</si>
  <si>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</si>
  <si>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</si>
  <si>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</si>
  <si>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</si>
  <si>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</si>
  <si>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</si>
  <si>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COMPAGNIE:</t>
  </si>
  <si>
    <t>RUE:</t>
  </si>
  <si>
    <t>VILLE:</t>
  </si>
  <si>
    <t>PROV / ÉTAT:</t>
  </si>
  <si>
    <t>COURRIEL:</t>
  </si>
  <si>
    <t>COMMANDÉ PAR:</t>
  </si>
  <si>
    <t>CODE POSTAL:</t>
  </si>
  <si>
    <t>DATE DE L'INSTALLATION:</t>
  </si>
  <si>
    <t>HEURE:</t>
  </si>
  <si>
    <t>AFFICHAGE ÉCRANS PLAT &amp; PROJECTEURS POUR ORDINATEURS</t>
  </si>
  <si>
    <t>N° BON DE COMMANDE:</t>
  </si>
  <si>
    <t>N° TÉLÉPHONE:</t>
  </si>
  <si>
    <t>LECTEUR DVD - MULTIZONE</t>
  </si>
  <si>
    <t>TABLE DE PROJECTION AVEC JUPE</t>
  </si>
  <si>
    <t>MICROPHONE SANS FIL</t>
  </si>
  <si>
    <t>INSTALLATION:</t>
  </si>
  <si>
    <t>SOUS-TOTAL:</t>
  </si>
  <si>
    <t>PAIEMENT</t>
  </si>
  <si>
    <t>Pour plus d'information, veuillez contacter:</t>
  </si>
  <si>
    <t>ACCESSOIRES VIDÉO</t>
  </si>
  <si>
    <t>AUTRE</t>
  </si>
  <si>
    <t>TERMES ET CONDITIONS</t>
  </si>
  <si>
    <t>BON DE COMMANDE 
ÉQUIPEMENT AUDIOVISUEL ET INFORMATIQUE</t>
  </si>
  <si>
    <t>Télécopieur :</t>
  </si>
  <si>
    <t>NOM DE L'EXPOSITION:</t>
  </si>
  <si>
    <t>EMPLACEMENT:</t>
  </si>
  <si>
    <t>DÉBUT DE L'EXPOSITION:</t>
  </si>
  <si>
    <t>FIN DE L'EXPOSITION:</t>
  </si>
  <si>
    <t>N° DE KIOSQUE:</t>
  </si>
  <si>
    <t>HÔTEL DU REPRÉSENTANT:</t>
  </si>
  <si>
    <t>REPRÉSENTANT SUR LE SITE:</t>
  </si>
  <si>
    <t>QUANTITÉ</t>
  </si>
  <si>
    <t>TAUX ÉVÉNEMENT</t>
  </si>
  <si>
    <t>VEUILLEZ COMMUNIQUER AVEC NOUS SI CE QUE VOUS CHERCHEZ N'EST PAS SUR LA LISTE !</t>
  </si>
  <si>
    <t>LIVRAISON &amp; CUEILLETTE</t>
  </si>
  <si>
    <t>(CLIQUEZ SUR "PAIEMENT"  ET UTILISEZ LA FLÈCHE POUR SÉLECTIONNER LE MODE)</t>
  </si>
  <si>
    <t>N° DE CARTE DE CRÉDIT:</t>
  </si>
  <si>
    <t>DATE D'EXPIRATION:</t>
  </si>
  <si>
    <t>SIGNATURE AUTORISÉE:</t>
  </si>
  <si>
    <t>TÉLÉPHONE</t>
  </si>
  <si>
    <t>TÉLÉCOPIEUR</t>
  </si>
  <si>
    <t>Les bons de commande reçus moins de 7 jours avant la date d'installation pourraient être sujets à des frais additionnels.</t>
  </si>
  <si>
    <t>ÉQUIPEMENT AUDIO</t>
  </si>
  <si>
    <t>LECTEUR CD</t>
  </si>
  <si>
    <t xml:space="preserve">(SYSTÈME DE SON REQUIS) </t>
  </si>
  <si>
    <t>(À MAIN, LAVALIER OU DE TÊTE)</t>
  </si>
  <si>
    <t>ÉQUIPEMENT DISPONIBLE</t>
  </si>
  <si>
    <t>MAIN D'OEUVRE - ADDITIONNEL:</t>
  </si>
  <si>
    <t>EXEMPTION DE LA TVQ:</t>
  </si>
  <si>
    <t>INDIQUEZ CI-DESSOUS VOTRE</t>
  </si>
  <si>
    <t>NOM APPARAISSANT SUR LA CARTE:</t>
  </si>
  <si>
    <t xml:space="preserve">17" MONITEUR ÉCRAN PLAT ACL </t>
  </si>
  <si>
    <t xml:space="preserve">20" MONITEUR ÉCRAN PLAT ACL </t>
  </si>
  <si>
    <t xml:space="preserve">37" MONITEUR ÉCRAN PLAT ACL </t>
  </si>
  <si>
    <t xml:space="preserve">42" MONITEUR ÉCRAN PLAT PLASMA </t>
  </si>
  <si>
    <t xml:space="preserve">45" MONITEUR ÉCRAN PLAT ACL </t>
  </si>
  <si>
    <t xml:space="preserve">50" MONITEUR ÉCRAN PLAT PLASMA  </t>
  </si>
  <si>
    <t xml:space="preserve">65" MONITEUR ÉCRAN PLAT PLASMA </t>
  </si>
  <si>
    <t>ORDINATEUR DE BUREAU STANDARD</t>
  </si>
  <si>
    <t xml:space="preserve">ORDINATEUR PORTABLE </t>
  </si>
  <si>
    <t>ACCESSOIRES INFORMATIQUES</t>
  </si>
  <si>
    <t>IMPRIMANTE LASER - MONOCOULEUR, 15PPM</t>
  </si>
  <si>
    <t>HAUT-PARLEURS POUR ORDINATEUR DE BUREAU - PAIRE</t>
  </si>
  <si>
    <t>COMMUNICATEUR ETHERNET 10/100 8 PORTS</t>
  </si>
  <si>
    <t>ÉCRAN TRÉPIED 6 PIEDS</t>
  </si>
  <si>
    <t xml:space="preserve">LE PAIEMENT INTÉGRAL DOIT ACCOMPAGNER VOTRE COMMANDE </t>
  </si>
  <si>
    <t>Veuillez noter que l'équipement ne pourra être laissé à votre kiosque qu'en présence de votre représentant autorisé.</t>
  </si>
  <si>
    <t>Ne laissez jamais l'équipement sans surveillance dans votre kiosque lorsque l'événement prend fin.</t>
  </si>
  <si>
    <t>Toute prolongation de la période de location doit être convenue avant la fin de la période de location initiale.</t>
  </si>
  <si>
    <t>Le client accepte d'êre assujetti aux lois s'appliquant aux licences et aux droits d'auteur relativement aux logiciels inclus dans les équipements en location.</t>
  </si>
  <si>
    <t>L'assurance couvrant la valeur de remplacement à neuf de l'équipement en location est sous la responsabiltié du client.</t>
  </si>
  <si>
    <t>ÉQUIPEMENT TOTAL:</t>
  </si>
  <si>
    <t>TVP:</t>
  </si>
  <si>
    <t>Veuillez joindre le paiement intégral à votre commande.</t>
  </si>
  <si>
    <t>Votre représentant autorisé doit être présent à votre kiosque à la date et à l'heure convenues pour prendre livraison de l'équipement.</t>
  </si>
  <si>
    <t>TPS or TVH:</t>
  </si>
  <si>
    <t xml:space="preserve"> N° D'EXEMPTION DE LA TVP :</t>
  </si>
  <si>
    <t>D1</t>
  </si>
  <si>
    <t>F1</t>
  </si>
  <si>
    <t>I2</t>
  </si>
  <si>
    <t>I3</t>
  </si>
  <si>
    <t>INSTRUCTIONS D'UTILISATION</t>
  </si>
  <si>
    <t>Rien de plus simple ! Vous n'avez qu'à compléter le formulaire en ligne, le sauvegarder sur votre bureau et le transmettre par courriel à l'adresse indiquée ci-haut.</t>
  </si>
  <si>
    <t>Les cellules sont protégées, à l'exception de celles nécessaires à l'entrée de nos données et celles des clients.</t>
  </si>
  <si>
    <t>Vous devrez compléter les cellules suivantes avant de transmettre le formulaire à votre client :</t>
  </si>
  <si>
    <t>Sur demande, nous continuerons à remettre des versions imprimées au directeur de l'événement.</t>
  </si>
  <si>
    <t>En vous positionnant sur cette cellule, cliquez sur la liste déroulante et sélectionnez la province dans laquelle se déroule l'événement.</t>
  </si>
  <si>
    <t xml:space="preserve">En vous positionnant sur cette cellule, cliquez sur la liste déroulante et sélectionnez le nombre de jours de location requis pour l'événement.. </t>
  </si>
  <si>
    <t>Indiquez le nom de l'exposition.</t>
  </si>
  <si>
    <t>Les exposants peuvent alors le compléter en ligne, le sauvegarder en format excel et le transmettre par courriel à notre attention, simplifiant ainsi les étapes.</t>
  </si>
  <si>
    <t>Indiquez l'emplacement où se déroule l'événement.</t>
  </si>
  <si>
    <t>Ce formulaire a été conçu pour en simplifier son utilisation de la part de nos clients.</t>
  </si>
  <si>
    <t>Le directeur de l'événement peut l'afficher sur son site web et ainsi permettre si aux exposants de l'utiliser en ligne.</t>
  </si>
  <si>
    <t>Terre-Neuve</t>
  </si>
  <si>
    <t>Nouveau-Brunswick</t>
  </si>
  <si>
    <t>Ile-du-Prince-Edouard</t>
  </si>
  <si>
    <t>Nouvelle-Écosse</t>
  </si>
  <si>
    <t>JOUR(S)</t>
  </si>
  <si>
    <t>Colombie Britannique</t>
  </si>
  <si>
    <r>
      <t xml:space="preserve">Les calculs contenus dans le formulaire se font automatiquement.  Une fois complété, l'exposant pourra voir le total de </t>
    </r>
    <r>
      <rPr>
        <b/>
        <sz val="10"/>
        <rFont val="Arial"/>
        <family val="2"/>
      </rPr>
      <t>tous</t>
    </r>
    <r>
      <rPr>
        <sz val="10"/>
        <rFont val="Arial"/>
        <family val="2"/>
      </rPr>
      <t xml:space="preserve"> les frais, incluant les coûts de main d'œuvre et les taxes.</t>
    </r>
  </si>
  <si>
    <r>
      <t xml:space="preserve">Lorsque vous aurez complété ces informations, </t>
    </r>
    <r>
      <rPr>
        <b/>
        <i/>
        <sz val="10"/>
        <rFont val="Arial"/>
        <family val="2"/>
      </rPr>
      <t>supprimez la feuille "Instructions d'utilisation"</t>
    </r>
    <r>
      <rPr>
        <sz val="10"/>
        <rFont val="Arial"/>
        <family val="2"/>
      </rPr>
      <t xml:space="preserve"> et sauvergardez le fichier sous "Formulaire d'exposant pour client XYZ - Mois Année"</t>
    </r>
  </si>
  <si>
    <t>C1</t>
  </si>
  <si>
    <t>Indiquez ici votre tarif de livraison &amp; cueillette local.  Si aucun montant n'est indiqué, un tarif de 100$ sera inscrit par défaut</t>
  </si>
  <si>
    <t>Quebec</t>
  </si>
  <si>
    <t>PAYMENT</t>
  </si>
  <si>
    <t>D75</t>
  </si>
  <si>
    <t>D76</t>
  </si>
  <si>
    <t>J75</t>
  </si>
  <si>
    <t>J76</t>
  </si>
  <si>
    <t>Indiquez le nom du gestionnaire de comptes.</t>
  </si>
  <si>
    <t>Indiquez l'adresse courriel du gestionnaire de comptes.</t>
  </si>
  <si>
    <t>Indiquez le numéro de téléphone du gestionnaire de comptes.</t>
  </si>
  <si>
    <t>Indiquez le numéro de télécopieur du gestionnaire de comptes.</t>
  </si>
  <si>
    <t>adresse courriel</t>
  </si>
  <si>
    <t>CABLES &amp; CONSOMMABLES:</t>
  </si>
  <si>
    <t>24" MONITEUR ÉCRAN PLAT ACL</t>
  </si>
  <si>
    <t xml:space="preserve">70" MONITEUR ÉCRAN PLAT PLASMA </t>
  </si>
  <si>
    <t xml:space="preserve">32" MONITEUR ÉCRAN PLAT ACL </t>
  </si>
  <si>
    <t>SUPPORT DE PLANCHER POUR MONITEUR ÉCRAN PLAT  (LOUÉ AVEC MONITEUR SEUL.)</t>
  </si>
  <si>
    <t>(inclus MONITEUR 17")</t>
  </si>
  <si>
    <t>ENSEMBLE DE PRESENTATEUR IPAD SANS-FIL</t>
  </si>
  <si>
    <t>LECTEUR BLU-RAY</t>
  </si>
  <si>
    <t>40" MONITEUR ÉCRAN PLAT ACL</t>
  </si>
  <si>
    <t xml:space="preserve">52" MONITEUR ÉCRAN PLAT ACL  </t>
  </si>
  <si>
    <t xml:space="preserve">60" MONITEUR ÉCRAN PLAT ACL </t>
  </si>
  <si>
    <t xml:space="preserve">TABLETTE POUR SUPPORT DE PLANCHER </t>
  </si>
  <si>
    <t>LECTEURS VIDÉO (voir les moniteurs ci-haut)</t>
  </si>
  <si>
    <t xml:space="preserve">SYSTÈME DE SON POUR KIOSQUE 1 </t>
  </si>
  <si>
    <t>SYSTÈME DE SON POUR KIOSQUE 2</t>
  </si>
  <si>
    <t>(2 HAUT-PARLEURS, MÉLANGEUR/AMPLI)</t>
  </si>
  <si>
    <t>(2 HAUT-PARLEURS, MÉL./AMPLI, LECT CD, MICRO SANS FIL)</t>
  </si>
  <si>
    <r>
      <t xml:space="preserve">ORDINATEURS </t>
    </r>
    <r>
      <rPr>
        <sz val="9"/>
        <rFont val="Arial Black"/>
        <family val="2"/>
      </rPr>
      <t>(Tous nos ordinateurs sont fournis avec Ethernet 10/100, Windows et les logiciels bureautiques Office)</t>
    </r>
  </si>
  <si>
    <t xml:space="preserve">Des frais administratifs s’appliqueront sur toutes transactions de carte crédit supérieures à 5 000$. </t>
  </si>
  <si>
    <t>Un avis écrit d'annulation doit parvenir à notre bureau 5 jours ouvrables avant la date d'installation, à défaut de quoi des frais d'une journée de location seront exigés.</t>
  </si>
  <si>
    <t>L'équipement demeure sous votre responsabilité jusqu'à ce qu'un représentant de Freeman audiovisuel Canada vienne le ramasser.</t>
  </si>
  <si>
    <t>Freeman audiovisuel Canada décline toute responsabilité à l'égard des problèmes de performance de l'équipement causés par les logiciels appartenant au client.</t>
  </si>
  <si>
    <t>Palais des Congrès de Montréal</t>
  </si>
  <si>
    <t>Stéphane Brunet</t>
  </si>
  <si>
    <t>stephane.brunet@freemanco.com</t>
  </si>
  <si>
    <t>514-631-4680 ext 314</t>
  </si>
  <si>
    <t>514-631-6727</t>
  </si>
  <si>
    <t>4-5 août 2014</t>
  </si>
  <si>
    <t>12 h 00</t>
  </si>
  <si>
    <t>5 août 2014</t>
  </si>
  <si>
    <t>19 h 30</t>
  </si>
  <si>
    <t>17 h 00</t>
  </si>
  <si>
    <t>9 août 2014</t>
  </si>
  <si>
    <t>IUCr 2014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</si>
</sst>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"/>
    <numFmt numFmtId="181" formatCode="0\ %"/>
    <numFmt numFmtId="182" formatCode="0.0\ %"/>
    <numFmt numFmtId="183" formatCode="0.00\ %"/>
    <numFmt numFmtId="184" formatCode="0.0%"/>
    <numFmt numFmtId="185" formatCode="&quot;$&quot;#,##0"/>
    <numFmt numFmtId="186" formatCode="0.000%"/>
    <numFmt numFmtId="187" formatCode="0.000\ 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6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u val="single"/>
      <sz val="14"/>
      <color indexed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right"/>
    </xf>
    <xf numFmtId="0" fontId="9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2" xfId="0" applyFont="1" applyBorder="1" applyAlignment="1">
      <alignment horizontal="right" indent="1"/>
    </xf>
    <xf numFmtId="0" fontId="4" fillId="0" borderId="17" xfId="0" applyFont="1" applyBorder="1" applyAlignment="1">
      <alignment horizontal="right" indent="1"/>
    </xf>
    <xf numFmtId="180" fontId="0" fillId="0" borderId="18" xfId="0" applyNumberFormat="1" applyBorder="1" applyAlignment="1">
      <alignment/>
    </xf>
    <xf numFmtId="0" fontId="4" fillId="0" borderId="15" xfId="0" applyFont="1" applyBorder="1" applyAlignment="1">
      <alignment horizontal="right" indent="1"/>
    </xf>
    <xf numFmtId="16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4" fontId="4" fillId="0" borderId="15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center"/>
    </xf>
    <xf numFmtId="185" fontId="10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3" xfId="0" applyFont="1" applyBorder="1" applyAlignment="1">
      <alignment horizontal="right" indent="1"/>
    </xf>
    <xf numFmtId="0" fontId="2" fillId="0" borderId="13" xfId="0" applyFont="1" applyBorder="1" applyAlignment="1">
      <alignment horizontal="right" inden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0" fillId="0" borderId="11" xfId="0" applyFont="1" applyBorder="1" applyAlignment="1">
      <alignment horizontal="left" indent="1"/>
    </xf>
    <xf numFmtId="0" fontId="27" fillId="0" borderId="0" xfId="0" applyFont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3" xfId="0" applyFont="1" applyBorder="1" applyAlignment="1">
      <alignment horizontal="right" indent="1"/>
    </xf>
    <xf numFmtId="0" fontId="25" fillId="0" borderId="16" xfId="0" applyFont="1" applyBorder="1" applyAlignment="1">
      <alignment/>
    </xf>
    <xf numFmtId="0" fontId="24" fillId="0" borderId="0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20" fillId="0" borderId="23" xfId="53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/>
    </xf>
    <xf numFmtId="0" fontId="20" fillId="0" borderId="10" xfId="53" applyFont="1" applyFill="1" applyBorder="1" applyAlignment="1" applyProtection="1">
      <alignment horizontal="left" indent="1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indent="1"/>
    </xf>
    <xf numFmtId="16" fontId="21" fillId="0" borderId="0" xfId="0" applyNumberFormat="1" applyFont="1" applyFill="1" applyAlignment="1">
      <alignment horizontal="left" indent="1"/>
    </xf>
    <xf numFmtId="0" fontId="27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17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left" indent="1"/>
    </xf>
    <xf numFmtId="0" fontId="16" fillId="0" borderId="23" xfId="0" applyFont="1" applyFill="1" applyBorder="1" applyAlignment="1">
      <alignment horizontal="right" indent="1"/>
    </xf>
    <xf numFmtId="0" fontId="28" fillId="0" borderId="23" xfId="0" applyFont="1" applyFill="1" applyBorder="1" applyAlignment="1">
      <alignment horizontal="left"/>
    </xf>
    <xf numFmtId="180" fontId="0" fillId="0" borderId="24" xfId="0" applyNumberFormat="1" applyFill="1" applyBorder="1" applyAlignment="1">
      <alignment/>
    </xf>
    <xf numFmtId="0" fontId="16" fillId="0" borderId="2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 indent="1"/>
    </xf>
    <xf numFmtId="0" fontId="28" fillId="0" borderId="10" xfId="0" applyFont="1" applyFill="1" applyBorder="1" applyAlignment="1">
      <alignment horizontal="left"/>
    </xf>
    <xf numFmtId="180" fontId="0" fillId="0" borderId="26" xfId="0" applyNumberFormat="1" applyFill="1" applyBorder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" fontId="2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22" xfId="0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3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0" xfId="0" applyFill="1" applyBorder="1" applyAlignment="1">
      <alignment/>
    </xf>
    <xf numFmtId="0" fontId="30" fillId="32" borderId="16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49" fontId="2" fillId="0" borderId="27" xfId="0" applyNumberFormat="1" applyFont="1" applyBorder="1" applyAlignment="1" applyProtection="1">
      <alignment horizontal="left"/>
      <protection locked="0"/>
    </xf>
    <xf numFmtId="0" fontId="2" fillId="32" borderId="14" xfId="0" applyFont="1" applyFill="1" applyBorder="1" applyAlignment="1" applyProtection="1">
      <alignment horizontal="center" vertical="justify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left" vertical="top" indent="1"/>
      <protection locked="0"/>
    </xf>
    <xf numFmtId="0" fontId="16" fillId="0" borderId="23" xfId="0" applyFont="1" applyFill="1" applyBorder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80" fontId="0" fillId="0" borderId="18" xfId="0" applyNumberFormat="1" applyFill="1" applyBorder="1" applyAlignment="1">
      <alignment/>
    </xf>
    <xf numFmtId="0" fontId="32" fillId="0" borderId="10" xfId="0" applyFont="1" applyFill="1" applyBorder="1" applyAlignment="1" applyProtection="1">
      <alignment/>
      <protection locked="0"/>
    </xf>
    <xf numFmtId="0" fontId="28" fillId="0" borderId="10" xfId="0" applyFont="1" applyBorder="1" applyAlignment="1">
      <alignment horizontal="left" indent="1"/>
    </xf>
    <xf numFmtId="0" fontId="14" fillId="0" borderId="10" xfId="53" applyFill="1" applyBorder="1" applyAlignment="1" applyProtection="1">
      <alignment horizontal="left" vertical="center" indent="1"/>
      <protection locked="0"/>
    </xf>
    <xf numFmtId="9" fontId="2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right" indent="1"/>
    </xf>
    <xf numFmtId="180" fontId="0" fillId="0" borderId="12" xfId="0" applyNumberFormat="1" applyBorder="1" applyAlignment="1">
      <alignment/>
    </xf>
    <xf numFmtId="0" fontId="16" fillId="0" borderId="28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5" xfId="0" applyFont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9" fillId="0" borderId="22" xfId="0" applyFont="1" applyFill="1" applyBorder="1" applyAlignment="1">
      <alignment horizontal="center" vertical="justify" wrapText="1"/>
    </xf>
    <xf numFmtId="0" fontId="40" fillId="0" borderId="0" xfId="0" applyFont="1" applyBorder="1" applyAlignment="1">
      <alignment horizontal="center" vertical="justify"/>
    </xf>
    <xf numFmtId="0" fontId="36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left"/>
    </xf>
    <xf numFmtId="0" fontId="20" fillId="0" borderId="23" xfId="53" applyFont="1" applyFill="1" applyBorder="1" applyAlignment="1" applyProtection="1">
      <alignment horizontal="left"/>
      <protection/>
    </xf>
    <xf numFmtId="0" fontId="20" fillId="0" borderId="10" xfId="53" applyFont="1" applyFill="1" applyBorder="1" applyAlignment="1" applyProtection="1">
      <alignment horizontal="left" indent="1"/>
      <protection/>
    </xf>
    <xf numFmtId="0" fontId="41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left" indent="1"/>
    </xf>
    <xf numFmtId="0" fontId="36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8" fillId="0" borderId="15" xfId="0" applyFont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4" fillId="0" borderId="22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46" fillId="0" borderId="23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0" fillId="0" borderId="0" xfId="0" applyFont="1" applyAlignment="1">
      <alignment horizontal="center"/>
    </xf>
    <xf numFmtId="16" fontId="34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right" indent="1"/>
    </xf>
    <xf numFmtId="180" fontId="34" fillId="0" borderId="0" xfId="0" applyNumberFormat="1" applyFont="1" applyFill="1" applyBorder="1" applyAlignment="1">
      <alignment/>
    </xf>
    <xf numFmtId="180" fontId="34" fillId="0" borderId="0" xfId="0" applyNumberFormat="1" applyFont="1" applyBorder="1" applyAlignment="1">
      <alignment/>
    </xf>
    <xf numFmtId="16" fontId="34" fillId="0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 indent="1"/>
    </xf>
    <xf numFmtId="180" fontId="0" fillId="0" borderId="17" xfId="0" applyNumberFormat="1" applyBorder="1" applyAlignment="1">
      <alignment/>
    </xf>
    <xf numFmtId="0" fontId="0" fillId="0" borderId="29" xfId="0" applyFont="1" applyBorder="1" applyAlignment="1">
      <alignment/>
    </xf>
    <xf numFmtId="0" fontId="2" fillId="0" borderId="27" xfId="0" applyFont="1" applyBorder="1" applyAlignment="1">
      <alignment horizontal="right" indent="1"/>
    </xf>
    <xf numFmtId="180" fontId="0" fillId="0" borderId="30" xfId="0" applyNumberFormat="1" applyBorder="1" applyAlignment="1">
      <alignment/>
    </xf>
    <xf numFmtId="9" fontId="50" fillId="0" borderId="13" xfId="0" applyNumberFormat="1" applyFont="1" applyBorder="1" applyAlignment="1">
      <alignment horizontal="center"/>
    </xf>
    <xf numFmtId="186" fontId="10" fillId="0" borderId="17" xfId="0" applyNumberFormat="1" applyFont="1" applyBorder="1" applyAlignment="1">
      <alignment horizontal="center"/>
    </xf>
    <xf numFmtId="0" fontId="8" fillId="32" borderId="31" xfId="0" applyFont="1" applyFill="1" applyBorder="1" applyAlignment="1">
      <alignment horizontal="left" vertical="center"/>
    </xf>
    <xf numFmtId="0" fontId="7" fillId="32" borderId="32" xfId="0" applyFont="1" applyFill="1" applyBorder="1" applyAlignment="1">
      <alignment vertical="center"/>
    </xf>
    <xf numFmtId="0" fontId="8" fillId="32" borderId="33" xfId="0" applyFont="1" applyFill="1" applyBorder="1" applyAlignment="1">
      <alignment vertical="center"/>
    </xf>
    <xf numFmtId="0" fontId="35" fillId="32" borderId="33" xfId="0" applyFont="1" applyFill="1" applyBorder="1" applyAlignment="1">
      <alignment vertical="center"/>
    </xf>
    <xf numFmtId="0" fontId="8" fillId="32" borderId="34" xfId="0" applyFont="1" applyFill="1" applyBorder="1" applyAlignment="1">
      <alignment vertical="center"/>
    </xf>
    <xf numFmtId="180" fontId="7" fillId="0" borderId="1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4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180" fontId="0" fillId="0" borderId="14" xfId="0" applyNumberForma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0" xfId="0" applyNumberFormat="1" applyBorder="1" applyAlignment="1" applyProtection="1">
      <alignment vertical="center"/>
      <protection hidden="1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 hidden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82" fontId="37" fillId="0" borderId="0" xfId="59" applyNumberFormat="1" applyFont="1" applyBorder="1" applyAlignment="1">
      <alignment horizontal="center" vertical="center"/>
    </xf>
    <xf numFmtId="182" fontId="13" fillId="0" borderId="0" xfId="59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82" fontId="37" fillId="0" borderId="0" xfId="59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 horizontal="left" vertical="center"/>
    </xf>
    <xf numFmtId="0" fontId="7" fillId="32" borderId="19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35" fillId="32" borderId="15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8" fillId="32" borderId="32" xfId="0" applyFont="1" applyFill="1" applyBorder="1" applyAlignment="1">
      <alignment horizontal="left" vertical="center"/>
    </xf>
    <xf numFmtId="180" fontId="8" fillId="0" borderId="11" xfId="0" applyNumberFormat="1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180" fontId="8" fillId="0" borderId="13" xfId="0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34" fillId="0" borderId="33" xfId="0" applyFont="1" applyBorder="1" applyAlignment="1">
      <alignment vertical="center"/>
    </xf>
    <xf numFmtId="180" fontId="0" fillId="0" borderId="33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6" fontId="91" fillId="0" borderId="0" xfId="0" applyNumberFormat="1" applyFont="1" applyAlignment="1">
      <alignment/>
    </xf>
    <xf numFmtId="0" fontId="92" fillId="33" borderId="0" xfId="0" applyFont="1" applyFill="1" applyBorder="1" applyAlignment="1">
      <alignment horizontal="left" wrapText="1"/>
    </xf>
    <xf numFmtId="0" fontId="92" fillId="33" borderId="0" xfId="0" applyFont="1" applyFill="1" applyBorder="1" applyAlignment="1">
      <alignment horizontal="center" wrapText="1"/>
    </xf>
    <xf numFmtId="0" fontId="92" fillId="33" borderId="0" xfId="0" applyFont="1" applyFill="1" applyBorder="1" applyAlignment="1">
      <alignment horizontal="center"/>
    </xf>
    <xf numFmtId="15" fontId="91" fillId="33" borderId="0" xfId="0" applyNumberFormat="1" applyFont="1" applyFill="1" applyAlignment="1">
      <alignment/>
    </xf>
    <xf numFmtId="0" fontId="93" fillId="33" borderId="0" xfId="0" applyFont="1" applyFill="1" applyBorder="1" applyAlignment="1">
      <alignment horizontal="left"/>
    </xf>
    <xf numFmtId="182" fontId="93" fillId="33" borderId="0" xfId="59" applyNumberFormat="1" applyFont="1" applyFill="1" applyBorder="1" applyAlignment="1">
      <alignment horizontal="center"/>
    </xf>
    <xf numFmtId="0" fontId="91" fillId="33" borderId="0" xfId="0" applyFont="1" applyFill="1" applyAlignment="1">
      <alignment/>
    </xf>
    <xf numFmtId="22" fontId="91" fillId="33" borderId="0" xfId="0" applyNumberFormat="1" applyFont="1" applyFill="1" applyAlignment="1">
      <alignment/>
    </xf>
    <xf numFmtId="187" fontId="93" fillId="33" borderId="0" xfId="59" applyNumberFormat="1" applyFont="1" applyFill="1" applyBorder="1" applyAlignment="1">
      <alignment horizontal="center"/>
    </xf>
    <xf numFmtId="0" fontId="94" fillId="33" borderId="0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16" fontId="90" fillId="0" borderId="0" xfId="0" applyNumberFormat="1" applyFont="1" applyAlignment="1">
      <alignment/>
    </xf>
    <xf numFmtId="0" fontId="95" fillId="0" borderId="27" xfId="0" applyFont="1" applyBorder="1" applyAlignment="1" applyProtection="1">
      <alignment horizontal="center"/>
      <protection locked="0"/>
    </xf>
    <xf numFmtId="0" fontId="28" fillId="0" borderId="29" xfId="0" applyFont="1" applyBorder="1" applyAlignment="1">
      <alignment vertical="center"/>
    </xf>
    <xf numFmtId="0" fontId="0" fillId="0" borderId="27" xfId="0" applyBorder="1" applyAlignment="1">
      <alignment/>
    </xf>
    <xf numFmtId="0" fontId="34" fillId="0" borderId="27" xfId="0" applyFont="1" applyBorder="1" applyAlignment="1">
      <alignment/>
    </xf>
    <xf numFmtId="0" fontId="2" fillId="0" borderId="27" xfId="0" applyFont="1" applyFill="1" applyBorder="1" applyAlignment="1">
      <alignment horizontal="center" vertical="top"/>
    </xf>
    <xf numFmtId="0" fontId="34" fillId="0" borderId="30" xfId="0" applyFont="1" applyBorder="1" applyAlignment="1">
      <alignment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 vertical="center"/>
    </xf>
    <xf numFmtId="0" fontId="10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right"/>
      <protection locked="0"/>
    </xf>
    <xf numFmtId="49" fontId="21" fillId="0" borderId="27" xfId="0" applyNumberFormat="1" applyFont="1" applyBorder="1" applyAlignment="1" applyProtection="1">
      <alignment/>
      <protection locked="0"/>
    </xf>
    <xf numFmtId="49" fontId="23" fillId="0" borderId="27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 locked="0"/>
    </xf>
    <xf numFmtId="20" fontId="2" fillId="0" borderId="15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52</xdr:row>
      <xdr:rowOff>19050</xdr:rowOff>
    </xdr:from>
    <xdr:to>
      <xdr:col>6</xdr:col>
      <xdr:colOff>180975</xdr:colOff>
      <xdr:row>54</xdr:row>
      <xdr:rowOff>28575</xdr:rowOff>
    </xdr:to>
    <xdr:sp>
      <xdr:nvSpPr>
        <xdr:cNvPr id="1" name="AutoShape 54"/>
        <xdr:cNvSpPr>
          <a:spLocks/>
        </xdr:cNvSpPr>
      </xdr:nvSpPr>
      <xdr:spPr>
        <a:xfrm>
          <a:off x="4352925" y="9629775"/>
          <a:ext cx="381000" cy="2095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200025</xdr:rowOff>
    </xdr:from>
    <xdr:to>
      <xdr:col>1</xdr:col>
      <xdr:colOff>400050</xdr:colOff>
      <xdr:row>0</xdr:row>
      <xdr:rowOff>457200</xdr:rowOff>
    </xdr:to>
    <xdr:pic>
      <xdr:nvPicPr>
        <xdr:cNvPr id="2" name="Picture 3" descr="C:\Documents and Settings\jgauvrea\My Documents\1 - Julie\Translation\Marketing\Re-Branding\FREEMAN_AV-CANADA_logo_F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0</xdr:rowOff>
    </xdr:from>
    <xdr:to>
      <xdr:col>2</xdr:col>
      <xdr:colOff>923925</xdr:colOff>
      <xdr:row>0</xdr:row>
      <xdr:rowOff>533400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857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phane.brunet@freeman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9.140625" style="10" customWidth="1"/>
    <col min="3" max="3" width="9.140625" style="0" customWidth="1"/>
    <col min="4" max="4" width="110.421875" style="0" customWidth="1"/>
  </cols>
  <sheetData>
    <row r="2" spans="2:4" ht="12.75">
      <c r="B2" s="103" t="s">
        <v>96</v>
      </c>
      <c r="C2" s="104"/>
      <c r="D2" s="104"/>
    </row>
    <row r="3" spans="2:4" ht="7.5" customHeight="1">
      <c r="B3" s="105"/>
      <c r="C3" s="104"/>
      <c r="D3" s="104"/>
    </row>
    <row r="4" spans="2:4" ht="13.5" customHeight="1">
      <c r="B4" s="105">
        <v>1</v>
      </c>
      <c r="C4" s="106" t="s">
        <v>106</v>
      </c>
      <c r="D4" s="104"/>
    </row>
    <row r="5" spans="2:4" ht="7.5" customHeight="1">
      <c r="B5" s="105"/>
      <c r="C5" s="106"/>
      <c r="D5" s="104"/>
    </row>
    <row r="6" spans="2:4" ht="15" customHeight="1">
      <c r="B6" s="106"/>
      <c r="C6" s="107" t="s">
        <v>107</v>
      </c>
      <c r="D6" s="104"/>
    </row>
    <row r="7" spans="2:4" ht="24" customHeight="1">
      <c r="B7" s="106"/>
      <c r="C7" s="265" t="s">
        <v>104</v>
      </c>
      <c r="D7" s="265"/>
    </row>
    <row r="8" spans="2:4" ht="24" customHeight="1">
      <c r="B8" s="106"/>
      <c r="C8" s="265" t="s">
        <v>114</v>
      </c>
      <c r="D8" s="265"/>
    </row>
    <row r="9" spans="2:4" ht="15" customHeight="1">
      <c r="B9" s="106"/>
      <c r="C9" s="107" t="s">
        <v>100</v>
      </c>
      <c r="D9" s="104"/>
    </row>
    <row r="10" spans="2:4" ht="7.5" customHeight="1">
      <c r="B10" s="106"/>
      <c r="C10" s="107"/>
      <c r="D10" s="104"/>
    </row>
    <row r="11" spans="2:4" ht="13.5" customHeight="1">
      <c r="B11" s="105">
        <v>2</v>
      </c>
      <c r="C11" s="108" t="s">
        <v>98</v>
      </c>
      <c r="D11" s="104"/>
    </row>
    <row r="12" spans="2:4" ht="7.5" customHeight="1">
      <c r="B12" s="105"/>
      <c r="C12" s="104"/>
      <c r="D12" s="104"/>
    </row>
    <row r="13" spans="2:4" ht="12.75">
      <c r="B13" s="105">
        <v>3</v>
      </c>
      <c r="C13" s="104" t="s">
        <v>99</v>
      </c>
      <c r="D13" s="104"/>
    </row>
    <row r="14" spans="2:4" ht="4.5" customHeight="1">
      <c r="B14" s="105"/>
      <c r="C14" s="104"/>
      <c r="D14" s="104"/>
    </row>
    <row r="15" spans="2:4" ht="29.25" customHeight="1">
      <c r="B15" s="105"/>
      <c r="C15" s="109" t="s">
        <v>116</v>
      </c>
      <c r="D15" s="101" t="s">
        <v>117</v>
      </c>
    </row>
    <row r="16" spans="2:4" ht="29.25" customHeight="1">
      <c r="B16" s="105"/>
      <c r="C16" s="109" t="s">
        <v>92</v>
      </c>
      <c r="D16" s="110" t="s">
        <v>101</v>
      </c>
    </row>
    <row r="17" spans="2:4" ht="24" customHeight="1">
      <c r="B17" s="105"/>
      <c r="C17" s="109" t="s">
        <v>93</v>
      </c>
      <c r="D17" s="110" t="s">
        <v>102</v>
      </c>
    </row>
    <row r="18" spans="2:4" ht="24" customHeight="1">
      <c r="B18" s="105"/>
      <c r="C18" s="109" t="s">
        <v>94</v>
      </c>
      <c r="D18" s="104" t="s">
        <v>103</v>
      </c>
    </row>
    <row r="19" spans="2:4" ht="24" customHeight="1">
      <c r="B19" s="105"/>
      <c r="C19" s="109" t="s">
        <v>95</v>
      </c>
      <c r="D19" s="104" t="s">
        <v>105</v>
      </c>
    </row>
    <row r="20" spans="2:4" ht="24" customHeight="1">
      <c r="B20" s="109"/>
      <c r="C20" s="109" t="s">
        <v>120</v>
      </c>
      <c r="D20" s="104" t="s">
        <v>124</v>
      </c>
    </row>
    <row r="21" spans="2:4" ht="24" customHeight="1">
      <c r="B21" s="109"/>
      <c r="C21" s="109" t="s">
        <v>121</v>
      </c>
      <c r="D21" s="104" t="s">
        <v>125</v>
      </c>
    </row>
    <row r="22" spans="2:4" ht="24" customHeight="1">
      <c r="B22" s="109"/>
      <c r="C22" s="109" t="s">
        <v>122</v>
      </c>
      <c r="D22" s="104" t="s">
        <v>126</v>
      </c>
    </row>
    <row r="23" spans="2:4" ht="24" customHeight="1">
      <c r="B23" s="109"/>
      <c r="C23" s="109" t="s">
        <v>123</v>
      </c>
      <c r="D23" s="104" t="s">
        <v>127</v>
      </c>
    </row>
    <row r="24" spans="2:4" ht="7.5" customHeight="1">
      <c r="B24" s="105"/>
      <c r="C24" s="104"/>
      <c r="D24" s="104"/>
    </row>
    <row r="25" spans="2:4" ht="24" customHeight="1">
      <c r="B25" s="105">
        <v>4</v>
      </c>
      <c r="C25" s="266" t="s">
        <v>115</v>
      </c>
      <c r="D25" s="267"/>
    </row>
  </sheetData>
  <sheetProtection/>
  <mergeCells count="3">
    <mergeCell ref="C7:D7"/>
    <mergeCell ref="C8:D8"/>
    <mergeCell ref="C25:D2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">
      <selection activeCell="I4" sqref="I4:L4"/>
    </sheetView>
  </sheetViews>
  <sheetFormatPr defaultColWidth="9.140625" defaultRowHeight="12.75"/>
  <cols>
    <col min="1" max="1" width="20.421875" style="0" customWidth="1"/>
    <col min="2" max="2" width="15.421875" style="0" customWidth="1"/>
    <col min="3" max="3" width="16.28125" style="0" customWidth="1"/>
    <col min="4" max="4" width="13.421875" style="0" customWidth="1"/>
    <col min="5" max="5" width="0.5625" style="120" customWidth="1"/>
    <col min="6" max="6" width="2.140625" style="0" customWidth="1"/>
    <col min="7" max="7" width="23.28125" style="0" customWidth="1"/>
    <col min="8" max="8" width="0.5625" style="120" customWidth="1"/>
    <col min="9" max="9" width="21.421875" style="0" customWidth="1"/>
    <col min="10" max="10" width="13.28125" style="0" customWidth="1"/>
    <col min="11" max="11" width="5.57421875" style="0" customWidth="1"/>
    <col min="12" max="12" width="15.28125" style="0" customWidth="1"/>
    <col min="13" max="13" width="0.85546875" style="0" customWidth="1"/>
    <col min="14" max="14" width="18.7109375" style="120" customWidth="1"/>
    <col min="15" max="15" width="9.28125" style="120" bestFit="1" customWidth="1"/>
    <col min="16" max="16" width="10.8515625" style="0" bestFit="1" customWidth="1"/>
  </cols>
  <sheetData>
    <row r="1" spans="1:13" ht="42.75" customHeight="1" thickBot="1">
      <c r="A1" s="1"/>
      <c r="B1" s="1"/>
      <c r="C1" s="112">
        <v>100</v>
      </c>
      <c r="D1" s="259" t="s">
        <v>118</v>
      </c>
      <c r="E1" s="124"/>
      <c r="F1" s="162">
        <v>5</v>
      </c>
      <c r="G1" s="279" t="s">
        <v>37</v>
      </c>
      <c r="H1" s="279"/>
      <c r="I1" s="280"/>
      <c r="J1" s="280"/>
      <c r="K1" s="280"/>
      <c r="L1" s="280"/>
      <c r="M1" s="22"/>
    </row>
    <row r="2" spans="1:13" ht="18.75" customHeight="1">
      <c r="A2" s="43" t="s">
        <v>15</v>
      </c>
      <c r="B2" s="281"/>
      <c r="C2" s="281"/>
      <c r="D2" s="281"/>
      <c r="E2" s="140"/>
      <c r="F2" s="159"/>
      <c r="G2" s="43" t="s">
        <v>39</v>
      </c>
      <c r="H2" s="123"/>
      <c r="I2" s="281" t="s">
        <v>162</v>
      </c>
      <c r="J2" s="283"/>
      <c r="K2" s="283"/>
      <c r="L2" s="283"/>
      <c r="M2" s="14"/>
    </row>
    <row r="3" spans="1:13" ht="15">
      <c r="A3" s="43" t="s">
        <v>16</v>
      </c>
      <c r="B3" s="282"/>
      <c r="C3" s="282"/>
      <c r="D3" s="282"/>
      <c r="E3" s="140"/>
      <c r="F3" s="159"/>
      <c r="G3" s="43" t="s">
        <v>40</v>
      </c>
      <c r="H3" s="123"/>
      <c r="I3" s="284" t="s">
        <v>151</v>
      </c>
      <c r="J3" s="285"/>
      <c r="K3" s="285"/>
      <c r="L3" s="285"/>
      <c r="M3" s="14"/>
    </row>
    <row r="4" spans="1:13" ht="15">
      <c r="A4" s="43" t="s">
        <v>17</v>
      </c>
      <c r="B4" s="282"/>
      <c r="C4" s="282"/>
      <c r="D4" s="282"/>
      <c r="E4" s="140"/>
      <c r="F4" s="159"/>
      <c r="G4" s="43" t="s">
        <v>43</v>
      </c>
      <c r="H4" s="123"/>
      <c r="I4" s="284"/>
      <c r="J4" s="285"/>
      <c r="K4" s="286"/>
      <c r="L4" s="286"/>
      <c r="M4" s="14"/>
    </row>
    <row r="5" spans="1:13" ht="16.5">
      <c r="A5" s="43" t="s">
        <v>18</v>
      </c>
      <c r="B5" s="93"/>
      <c r="C5" s="9" t="s">
        <v>21</v>
      </c>
      <c r="D5" s="94"/>
      <c r="E5" s="140"/>
      <c r="F5" s="160"/>
      <c r="G5" s="43" t="s">
        <v>22</v>
      </c>
      <c r="H5" s="123"/>
      <c r="I5" s="95" t="s">
        <v>156</v>
      </c>
      <c r="J5" s="45" t="s">
        <v>23</v>
      </c>
      <c r="K5" s="273" t="s">
        <v>157</v>
      </c>
      <c r="L5" s="288"/>
      <c r="M5" s="23"/>
    </row>
    <row r="6" spans="1:13" ht="15">
      <c r="A6" s="43" t="s">
        <v>19</v>
      </c>
      <c r="B6" s="284"/>
      <c r="C6" s="287"/>
      <c r="D6" s="287"/>
      <c r="E6" s="141"/>
      <c r="F6" s="161"/>
      <c r="G6" s="43" t="s">
        <v>41</v>
      </c>
      <c r="H6" s="123"/>
      <c r="I6" s="95" t="s">
        <v>158</v>
      </c>
      <c r="J6" s="45" t="s">
        <v>23</v>
      </c>
      <c r="K6" s="289" t="s">
        <v>159</v>
      </c>
      <c r="L6" s="290"/>
      <c r="M6" s="23"/>
    </row>
    <row r="7" spans="1:13" ht="16.5">
      <c r="A7" s="43" t="s">
        <v>26</v>
      </c>
      <c r="B7" s="93"/>
      <c r="C7" s="9" t="s">
        <v>38</v>
      </c>
      <c r="D7" s="94"/>
      <c r="E7" s="140"/>
      <c r="F7" s="160"/>
      <c r="G7" s="43" t="s">
        <v>42</v>
      </c>
      <c r="H7" s="123"/>
      <c r="I7" s="95" t="s">
        <v>161</v>
      </c>
      <c r="J7" s="45" t="s">
        <v>23</v>
      </c>
      <c r="K7" s="289" t="s">
        <v>160</v>
      </c>
      <c r="L7" s="290"/>
      <c r="M7" s="23"/>
    </row>
    <row r="8" spans="1:13" ht="15">
      <c r="A8" s="43" t="s">
        <v>20</v>
      </c>
      <c r="B8" s="284"/>
      <c r="C8" s="287"/>
      <c r="D8" s="287"/>
      <c r="E8" s="141"/>
      <c r="F8" s="161"/>
      <c r="G8" s="43" t="s">
        <v>45</v>
      </c>
      <c r="H8" s="123"/>
      <c r="I8" s="284"/>
      <c r="J8" s="291"/>
      <c r="K8" s="287"/>
      <c r="L8" s="287"/>
      <c r="M8" s="14"/>
    </row>
    <row r="9" spans="1:13" ht="16.5">
      <c r="A9" s="43" t="s">
        <v>25</v>
      </c>
      <c r="B9" s="93"/>
      <c r="C9" s="9"/>
      <c r="D9" s="94"/>
      <c r="E9" s="140"/>
      <c r="F9" s="160"/>
      <c r="G9" s="43" t="s">
        <v>44</v>
      </c>
      <c r="H9" s="123"/>
      <c r="I9" s="93"/>
      <c r="J9" s="43" t="s">
        <v>26</v>
      </c>
      <c r="K9" s="273"/>
      <c r="L9" s="272"/>
      <c r="M9" s="13"/>
    </row>
    <row r="10" spans="1:13" ht="5.25" customHeight="1" thickBot="1">
      <c r="A10" s="1"/>
      <c r="B10" s="1"/>
      <c r="C10" s="1"/>
      <c r="D10" s="1"/>
      <c r="E10" s="124"/>
      <c r="F10" s="1"/>
      <c r="G10" s="1"/>
      <c r="H10" s="124"/>
      <c r="I10" s="1"/>
      <c r="J10" s="1"/>
      <c r="K10" s="1"/>
      <c r="L10" s="1"/>
      <c r="M10" s="2"/>
    </row>
    <row r="11" ht="6.75" customHeight="1"/>
    <row r="12" spans="1:13" ht="16.5">
      <c r="A12" s="3" t="s">
        <v>46</v>
      </c>
      <c r="B12" s="276" t="s">
        <v>61</v>
      </c>
      <c r="C12" s="276"/>
      <c r="D12" s="276"/>
      <c r="E12" s="276"/>
      <c r="F12" s="276"/>
      <c r="G12" s="276"/>
      <c r="H12" s="276"/>
      <c r="I12" s="276"/>
      <c r="J12" s="44" t="s">
        <v>47</v>
      </c>
      <c r="K12" s="3"/>
      <c r="L12" s="4" t="s">
        <v>0</v>
      </c>
      <c r="M12" s="24"/>
    </row>
    <row r="13" spans="1:15" s="180" customFormat="1" ht="14.25" customHeight="1" thickBot="1">
      <c r="A13" s="170" t="s">
        <v>24</v>
      </c>
      <c r="B13" s="171"/>
      <c r="C13" s="172"/>
      <c r="D13" s="172"/>
      <c r="E13" s="173"/>
      <c r="F13" s="172"/>
      <c r="G13" s="172"/>
      <c r="H13" s="173"/>
      <c r="I13" s="174"/>
      <c r="J13" s="175"/>
      <c r="K13" s="176"/>
      <c r="L13" s="177"/>
      <c r="M13" s="178"/>
      <c r="N13" s="179"/>
      <c r="O13" s="179"/>
    </row>
    <row r="14" spans="1:16" s="194" customFormat="1" ht="14.25" customHeight="1">
      <c r="A14" s="181"/>
      <c r="B14" s="182" t="s">
        <v>66</v>
      </c>
      <c r="C14" s="183"/>
      <c r="D14" s="184"/>
      <c r="E14" s="185"/>
      <c r="F14" s="183"/>
      <c r="G14" s="183"/>
      <c r="H14" s="186"/>
      <c r="I14" s="187"/>
      <c r="J14" s="188">
        <f>50*$F$1</f>
        <v>250</v>
      </c>
      <c r="K14" s="189"/>
      <c r="L14" s="190">
        <f aca="true" t="shared" si="0" ref="L14:L47">+IF(A14="","",+A14*J14)</f>
      </c>
      <c r="M14" s="191"/>
      <c r="N14" s="192"/>
      <c r="O14" s="192"/>
      <c r="P14" s="193"/>
    </row>
    <row r="15" spans="1:16" s="194" customFormat="1" ht="14.25" customHeight="1">
      <c r="A15" s="195"/>
      <c r="B15" s="196" t="s">
        <v>67</v>
      </c>
      <c r="C15" s="37"/>
      <c r="D15" s="36"/>
      <c r="E15" s="142"/>
      <c r="F15" s="37"/>
      <c r="G15" s="37"/>
      <c r="H15" s="125"/>
      <c r="I15" s="197"/>
      <c r="J15" s="188">
        <f>80*$F$1</f>
        <v>400</v>
      </c>
      <c r="K15" s="189"/>
      <c r="L15" s="190">
        <f t="shared" si="0"/>
      </c>
      <c r="M15" s="191"/>
      <c r="N15" s="199"/>
      <c r="O15" s="200"/>
      <c r="P15" s="201"/>
    </row>
    <row r="16" spans="1:16" s="194" customFormat="1" ht="14.25" customHeight="1">
      <c r="A16" s="195"/>
      <c r="B16" s="196" t="s">
        <v>130</v>
      </c>
      <c r="C16" s="37"/>
      <c r="D16" s="36"/>
      <c r="E16" s="142"/>
      <c r="F16" s="37"/>
      <c r="G16" s="37"/>
      <c r="H16" s="125"/>
      <c r="I16" s="197"/>
      <c r="J16" s="188">
        <f>90*$F$1</f>
        <v>450</v>
      </c>
      <c r="K16" s="189"/>
      <c r="L16" s="190">
        <f t="shared" si="0"/>
      </c>
      <c r="M16" s="191"/>
      <c r="N16" s="202"/>
      <c r="O16" s="203"/>
      <c r="P16" s="204"/>
    </row>
    <row r="17" spans="1:16" s="194" customFormat="1" ht="14.25" customHeight="1">
      <c r="A17" s="195"/>
      <c r="B17" s="196" t="s">
        <v>132</v>
      </c>
      <c r="C17" s="37"/>
      <c r="D17" s="36"/>
      <c r="E17" s="142"/>
      <c r="F17" s="37"/>
      <c r="G17" s="37"/>
      <c r="H17" s="125"/>
      <c r="I17" s="197"/>
      <c r="J17" s="188">
        <f>150*$F$1</f>
        <v>750</v>
      </c>
      <c r="K17" s="189"/>
      <c r="L17" s="190">
        <f t="shared" si="0"/>
      </c>
      <c r="M17" s="191"/>
      <c r="N17" s="202"/>
      <c r="O17" s="203"/>
      <c r="P17" s="204"/>
    </row>
    <row r="18" spans="1:16" s="194" customFormat="1" ht="14.25" customHeight="1">
      <c r="A18" s="195"/>
      <c r="B18" s="196" t="s">
        <v>68</v>
      </c>
      <c r="C18" s="37"/>
      <c r="D18" s="36"/>
      <c r="E18" s="142"/>
      <c r="F18" s="37"/>
      <c r="G18" s="37"/>
      <c r="H18" s="125"/>
      <c r="I18" s="197"/>
      <c r="J18" s="188">
        <f>220*$F$1</f>
        <v>1100</v>
      </c>
      <c r="K18" s="189"/>
      <c r="L18" s="190">
        <f t="shared" si="0"/>
      </c>
      <c r="M18" s="191"/>
      <c r="N18" s="202"/>
      <c r="O18" s="203"/>
      <c r="P18" s="204"/>
    </row>
    <row r="19" spans="1:16" s="194" customFormat="1" ht="14.25" customHeight="1">
      <c r="A19" s="195"/>
      <c r="B19" s="196" t="s">
        <v>137</v>
      </c>
      <c r="C19" s="37"/>
      <c r="D19" s="36"/>
      <c r="E19" s="142"/>
      <c r="F19" s="37"/>
      <c r="G19" s="37"/>
      <c r="H19" s="125"/>
      <c r="I19" s="197"/>
      <c r="J19" s="188">
        <f>300*$F$1</f>
        <v>1500</v>
      </c>
      <c r="K19" s="189"/>
      <c r="L19" s="190">
        <f t="shared" si="0"/>
      </c>
      <c r="M19" s="191"/>
      <c r="N19" s="205"/>
      <c r="O19" s="203"/>
      <c r="P19" s="204"/>
    </row>
    <row r="20" spans="1:16" s="194" customFormat="1" ht="14.25" customHeight="1">
      <c r="A20" s="195"/>
      <c r="B20" s="196" t="s">
        <v>69</v>
      </c>
      <c r="C20" s="37"/>
      <c r="D20" s="36"/>
      <c r="E20" s="142"/>
      <c r="F20" s="37"/>
      <c r="G20" s="37"/>
      <c r="H20" s="125"/>
      <c r="I20" s="197"/>
      <c r="J20" s="188">
        <f>320*$F$1</f>
        <v>1600</v>
      </c>
      <c r="K20" s="189"/>
      <c r="L20" s="190">
        <f t="shared" si="0"/>
      </c>
      <c r="M20" s="191"/>
      <c r="N20" s="205"/>
      <c r="O20" s="203"/>
      <c r="P20" s="204"/>
    </row>
    <row r="21" spans="1:16" s="194" customFormat="1" ht="14.25" customHeight="1">
      <c r="A21" s="195"/>
      <c r="B21" s="196" t="s">
        <v>70</v>
      </c>
      <c r="C21" s="37"/>
      <c r="D21" s="46"/>
      <c r="E21" s="143"/>
      <c r="F21" s="47"/>
      <c r="G21" s="47"/>
      <c r="H21" s="126"/>
      <c r="I21" s="206"/>
      <c r="J21" s="188">
        <f>400*$F$1</f>
        <v>2000</v>
      </c>
      <c r="K21" s="189"/>
      <c r="L21" s="190">
        <f t="shared" si="0"/>
      </c>
      <c r="M21" s="191"/>
      <c r="N21" s="205"/>
      <c r="O21" s="207"/>
      <c r="P21" s="204"/>
    </row>
    <row r="22" spans="1:16" s="194" customFormat="1" ht="14.25" customHeight="1">
      <c r="A22" s="195"/>
      <c r="B22" s="196" t="s">
        <v>71</v>
      </c>
      <c r="C22" s="37"/>
      <c r="D22" s="36"/>
      <c r="E22" s="142"/>
      <c r="F22" s="37"/>
      <c r="G22" s="37"/>
      <c r="H22" s="125"/>
      <c r="I22" s="197"/>
      <c r="J22" s="188">
        <f>450*$F$1</f>
        <v>2250</v>
      </c>
      <c r="K22" s="189"/>
      <c r="L22" s="190">
        <f t="shared" si="0"/>
      </c>
      <c r="M22" s="191"/>
      <c r="N22" s="205"/>
      <c r="O22" s="203"/>
      <c r="P22" s="204"/>
    </row>
    <row r="23" spans="1:16" s="194" customFormat="1" ht="14.25" customHeight="1">
      <c r="A23" s="195"/>
      <c r="B23" s="196" t="s">
        <v>138</v>
      </c>
      <c r="C23" s="37"/>
      <c r="D23" s="36"/>
      <c r="E23" s="142"/>
      <c r="F23" s="37"/>
      <c r="G23" s="37"/>
      <c r="H23" s="125"/>
      <c r="I23" s="197"/>
      <c r="J23" s="188">
        <f>480*$F$1</f>
        <v>2400</v>
      </c>
      <c r="K23" s="189"/>
      <c r="L23" s="190">
        <f t="shared" si="0"/>
      </c>
      <c r="M23" s="191"/>
      <c r="N23" s="205"/>
      <c r="O23" s="203"/>
      <c r="P23" s="204"/>
    </row>
    <row r="24" spans="1:16" s="194" customFormat="1" ht="14.25" customHeight="1">
      <c r="A24" s="195"/>
      <c r="B24" s="196" t="s">
        <v>139</v>
      </c>
      <c r="C24" s="37"/>
      <c r="D24" s="36"/>
      <c r="E24" s="142"/>
      <c r="F24" s="37"/>
      <c r="G24" s="37"/>
      <c r="H24" s="125"/>
      <c r="I24" s="197"/>
      <c r="J24" s="188">
        <f>750*$F$1</f>
        <v>3750</v>
      </c>
      <c r="K24" s="189"/>
      <c r="L24" s="190">
        <f t="shared" si="0"/>
      </c>
      <c r="M24" s="191"/>
      <c r="N24" s="205"/>
      <c r="O24" s="203"/>
      <c r="P24" s="204"/>
    </row>
    <row r="25" spans="1:16" s="194" customFormat="1" ht="14.25" customHeight="1">
      <c r="A25" s="195"/>
      <c r="B25" s="196" t="s">
        <v>72</v>
      </c>
      <c r="C25" s="37"/>
      <c r="D25" s="36"/>
      <c r="E25" s="142"/>
      <c r="F25" s="37"/>
      <c r="G25" s="37"/>
      <c r="H25" s="125"/>
      <c r="I25" s="197"/>
      <c r="J25" s="188">
        <f>800*$F$1</f>
        <v>4000</v>
      </c>
      <c r="K25" s="189"/>
      <c r="L25" s="190">
        <f t="shared" si="0"/>
      </c>
      <c r="M25" s="191"/>
      <c r="N25" s="205"/>
      <c r="O25" s="203"/>
      <c r="P25" s="204"/>
    </row>
    <row r="26" spans="1:16" s="194" customFormat="1" ht="14.25" customHeight="1">
      <c r="A26" s="195"/>
      <c r="B26" s="196" t="s">
        <v>131</v>
      </c>
      <c r="D26" s="36"/>
      <c r="E26" s="142"/>
      <c r="F26" s="37"/>
      <c r="G26" s="37"/>
      <c r="H26" s="125"/>
      <c r="I26" s="197"/>
      <c r="J26" s="188">
        <f>850*$F$1</f>
        <v>4250</v>
      </c>
      <c r="K26" s="189"/>
      <c r="L26" s="190">
        <f t="shared" si="0"/>
      </c>
      <c r="M26" s="191"/>
      <c r="N26" s="205"/>
      <c r="O26" s="203"/>
      <c r="P26" s="204"/>
    </row>
    <row r="27" spans="1:16" s="194" customFormat="1" ht="14.25" customHeight="1">
      <c r="A27" s="195"/>
      <c r="B27" s="196" t="s">
        <v>133</v>
      </c>
      <c r="C27" s="37"/>
      <c r="D27" s="37"/>
      <c r="E27" s="125"/>
      <c r="F27" s="37"/>
      <c r="G27" s="37"/>
      <c r="H27" s="125"/>
      <c r="I27" s="197"/>
      <c r="J27" s="188">
        <f>50*$F$1</f>
        <v>250</v>
      </c>
      <c r="K27" s="189"/>
      <c r="L27" s="190">
        <f t="shared" si="0"/>
      </c>
      <c r="M27" s="191"/>
      <c r="N27" s="205"/>
      <c r="O27" s="203"/>
      <c r="P27" s="204"/>
    </row>
    <row r="28" spans="1:16" s="194" customFormat="1" ht="14.25" customHeight="1">
      <c r="A28" s="208"/>
      <c r="B28" s="196" t="s">
        <v>140</v>
      </c>
      <c r="C28" s="37"/>
      <c r="D28" s="36"/>
      <c r="E28" s="125"/>
      <c r="F28" s="37"/>
      <c r="G28" s="37"/>
      <c r="H28" s="125"/>
      <c r="I28" s="197"/>
      <c r="J28" s="188">
        <f>10*$F$1</f>
        <v>50</v>
      </c>
      <c r="K28" s="189"/>
      <c r="L28" s="190">
        <f t="shared" si="0"/>
      </c>
      <c r="M28" s="191"/>
      <c r="N28" s="205"/>
      <c r="O28" s="203"/>
      <c r="P28" s="204"/>
    </row>
    <row r="29" spans="1:16" s="194" customFormat="1" ht="14.25" customHeight="1" thickBot="1">
      <c r="A29" s="170" t="s">
        <v>146</v>
      </c>
      <c r="B29" s="171"/>
      <c r="C29" s="172"/>
      <c r="D29" s="172"/>
      <c r="E29" s="173"/>
      <c r="F29" s="172"/>
      <c r="G29" s="172"/>
      <c r="H29" s="173"/>
      <c r="I29" s="174"/>
      <c r="J29" s="175"/>
      <c r="K29" s="176"/>
      <c r="L29" s="177"/>
      <c r="M29" s="191"/>
      <c r="N29" s="205"/>
      <c r="O29" s="203"/>
      <c r="P29" s="204"/>
    </row>
    <row r="30" spans="1:16" s="194" customFormat="1" ht="14.25" customHeight="1">
      <c r="A30" s="195"/>
      <c r="B30" s="196" t="s">
        <v>73</v>
      </c>
      <c r="C30" s="37"/>
      <c r="D30" s="36" t="s">
        <v>134</v>
      </c>
      <c r="E30" s="142"/>
      <c r="F30" s="37"/>
      <c r="G30" s="37"/>
      <c r="H30" s="125"/>
      <c r="I30" s="197"/>
      <c r="J30" s="188">
        <v>325</v>
      </c>
      <c r="K30" s="189"/>
      <c r="L30" s="190">
        <f t="shared" si="0"/>
      </c>
      <c r="M30" s="191"/>
      <c r="N30" s="205"/>
      <c r="O30" s="203"/>
      <c r="P30" s="204"/>
    </row>
    <row r="31" spans="1:16" s="194" customFormat="1" ht="14.25" customHeight="1">
      <c r="A31" s="195"/>
      <c r="B31" s="196" t="s">
        <v>74</v>
      </c>
      <c r="C31" s="37"/>
      <c r="D31" s="36"/>
      <c r="E31" s="142"/>
      <c r="F31" s="37"/>
      <c r="G31" s="37"/>
      <c r="H31" s="125"/>
      <c r="I31" s="197"/>
      <c r="J31" s="188">
        <v>325</v>
      </c>
      <c r="K31" s="189"/>
      <c r="L31" s="190">
        <f t="shared" si="0"/>
      </c>
      <c r="M31" s="191"/>
      <c r="N31" s="205"/>
      <c r="O31" s="203"/>
      <c r="P31" s="204"/>
    </row>
    <row r="32" spans="1:16" s="194" customFormat="1" ht="14.25" customHeight="1">
      <c r="A32" s="209" t="s">
        <v>75</v>
      </c>
      <c r="B32" s="210"/>
      <c r="C32" s="211"/>
      <c r="D32" s="211"/>
      <c r="E32" s="212"/>
      <c r="F32" s="211"/>
      <c r="G32" s="211"/>
      <c r="H32" s="212"/>
      <c r="I32" s="213"/>
      <c r="J32" s="175"/>
      <c r="K32" s="176"/>
      <c r="L32" s="177"/>
      <c r="M32" s="191"/>
      <c r="N32" s="205"/>
      <c r="O32" s="203"/>
      <c r="P32" s="204"/>
    </row>
    <row r="33" spans="1:16" s="194" customFormat="1" ht="14.25" customHeight="1">
      <c r="A33" s="195"/>
      <c r="B33" s="196" t="s">
        <v>135</v>
      </c>
      <c r="C33" s="37"/>
      <c r="D33" s="36"/>
      <c r="E33" s="142"/>
      <c r="F33" s="37"/>
      <c r="G33" s="37"/>
      <c r="H33" s="125"/>
      <c r="I33" s="197"/>
      <c r="J33" s="188">
        <f>90*$F$1</f>
        <v>450</v>
      </c>
      <c r="K33" s="189"/>
      <c r="L33" s="190">
        <f t="shared" si="0"/>
      </c>
      <c r="M33" s="191"/>
      <c r="N33" s="205"/>
      <c r="O33" s="203"/>
      <c r="P33" s="204"/>
    </row>
    <row r="34" spans="1:16" s="194" customFormat="1" ht="14.25" customHeight="1">
      <c r="A34" s="195"/>
      <c r="B34" s="196" t="s">
        <v>76</v>
      </c>
      <c r="C34" s="37"/>
      <c r="D34" s="36"/>
      <c r="E34" s="142"/>
      <c r="F34" s="37"/>
      <c r="G34" s="37"/>
      <c r="H34" s="125"/>
      <c r="I34" s="197"/>
      <c r="J34" s="188">
        <f>150*$F$1</f>
        <v>750</v>
      </c>
      <c r="K34" s="189"/>
      <c r="L34" s="190">
        <f t="shared" si="0"/>
      </c>
      <c r="M34" s="191"/>
      <c r="N34" s="205"/>
      <c r="O34" s="203"/>
      <c r="P34" s="204"/>
    </row>
    <row r="35" spans="1:16" s="194" customFormat="1" ht="14.25" customHeight="1">
      <c r="A35" s="195"/>
      <c r="B35" s="196" t="s">
        <v>77</v>
      </c>
      <c r="C35" s="37"/>
      <c r="D35" s="36"/>
      <c r="E35" s="142"/>
      <c r="F35" s="37"/>
      <c r="G35" s="37"/>
      <c r="H35" s="125"/>
      <c r="I35" s="197"/>
      <c r="J35" s="188">
        <f>50*$F$1</f>
        <v>250</v>
      </c>
      <c r="K35" s="189"/>
      <c r="L35" s="190">
        <f t="shared" si="0"/>
      </c>
      <c r="M35" s="191"/>
      <c r="N35" s="205"/>
      <c r="O35" s="203"/>
      <c r="P35" s="204"/>
    </row>
    <row r="36" spans="1:16" s="194" customFormat="1" ht="14.25" customHeight="1">
      <c r="A36" s="214"/>
      <c r="B36" s="215" t="s">
        <v>78</v>
      </c>
      <c r="C36" s="83"/>
      <c r="D36" s="216"/>
      <c r="E36" s="144"/>
      <c r="F36" s="83"/>
      <c r="G36" s="83"/>
      <c r="H36" s="127"/>
      <c r="I36" s="217"/>
      <c r="J36" s="188">
        <f>50*$F$1</f>
        <v>250</v>
      </c>
      <c r="K36" s="218"/>
      <c r="L36" s="190">
        <f t="shared" si="0"/>
      </c>
      <c r="M36" s="191"/>
      <c r="N36" s="205"/>
      <c r="O36" s="203"/>
      <c r="P36" s="204"/>
    </row>
    <row r="37" spans="1:15" s="180" customFormat="1" ht="14.25" customHeight="1" thickBot="1">
      <c r="A37" s="219" t="s">
        <v>141</v>
      </c>
      <c r="B37" s="171"/>
      <c r="C37" s="172"/>
      <c r="D37" s="172"/>
      <c r="E37" s="173"/>
      <c r="F37" s="172"/>
      <c r="G37" s="172"/>
      <c r="H37" s="173"/>
      <c r="I37" s="174"/>
      <c r="J37" s="220"/>
      <c r="K37" s="218"/>
      <c r="L37" s="221"/>
      <c r="M37" s="222"/>
      <c r="N37" s="179"/>
      <c r="O37" s="179"/>
    </row>
    <row r="38" spans="1:15" s="194" customFormat="1" ht="14.25" customHeight="1">
      <c r="A38" s="181"/>
      <c r="B38" s="223" t="s">
        <v>27</v>
      </c>
      <c r="C38" s="183"/>
      <c r="D38" s="183"/>
      <c r="E38" s="186"/>
      <c r="F38" s="183"/>
      <c r="G38" s="183"/>
      <c r="H38" s="186"/>
      <c r="I38" s="187"/>
      <c r="J38" s="188">
        <f>75*$F$1</f>
        <v>375</v>
      </c>
      <c r="K38" s="189"/>
      <c r="L38" s="190">
        <f t="shared" si="0"/>
      </c>
      <c r="M38" s="191"/>
      <c r="N38" s="224"/>
      <c r="O38" s="224"/>
    </row>
    <row r="39" spans="1:15" s="194" customFormat="1" ht="14.25" customHeight="1">
      <c r="A39" s="195"/>
      <c r="B39" s="215" t="s">
        <v>136</v>
      </c>
      <c r="C39" s="37"/>
      <c r="D39" s="37"/>
      <c r="E39" s="125"/>
      <c r="F39" s="37"/>
      <c r="G39" s="37"/>
      <c r="H39" s="125"/>
      <c r="I39" s="197"/>
      <c r="J39" s="188">
        <f>150*$F$1</f>
        <v>750</v>
      </c>
      <c r="K39" s="189"/>
      <c r="L39" s="190">
        <f t="shared" si="0"/>
      </c>
      <c r="M39" s="191"/>
      <c r="N39" s="224"/>
      <c r="O39" s="224"/>
    </row>
    <row r="40" spans="1:15" s="180" customFormat="1" ht="14.25" customHeight="1" thickBot="1">
      <c r="A40" s="219" t="s">
        <v>34</v>
      </c>
      <c r="B40" s="171"/>
      <c r="C40" s="172"/>
      <c r="D40" s="172"/>
      <c r="E40" s="173"/>
      <c r="F40" s="172"/>
      <c r="G40" s="172"/>
      <c r="H40" s="173"/>
      <c r="I40" s="174"/>
      <c r="J40" s="227"/>
      <c r="K40" s="189"/>
      <c r="L40" s="228"/>
      <c r="M40" s="222"/>
      <c r="N40" s="179"/>
      <c r="O40" s="179"/>
    </row>
    <row r="41" spans="1:15" s="194" customFormat="1" ht="14.25" customHeight="1">
      <c r="A41" s="181"/>
      <c r="B41" s="182" t="s">
        <v>28</v>
      </c>
      <c r="C41" s="183"/>
      <c r="D41" s="183"/>
      <c r="E41" s="186"/>
      <c r="F41" s="183"/>
      <c r="G41" s="183"/>
      <c r="H41" s="186"/>
      <c r="I41" s="187"/>
      <c r="J41" s="188">
        <f>30*$F$1</f>
        <v>150</v>
      </c>
      <c r="K41" s="189"/>
      <c r="L41" s="190">
        <f t="shared" si="0"/>
      </c>
      <c r="M41" s="191"/>
      <c r="N41" s="224"/>
      <c r="O41" s="224"/>
    </row>
    <row r="42" spans="1:15" s="194" customFormat="1" ht="14.25" customHeight="1">
      <c r="A42" s="208"/>
      <c r="B42" s="196" t="s">
        <v>79</v>
      </c>
      <c r="C42" s="37"/>
      <c r="D42" s="37"/>
      <c r="E42" s="125"/>
      <c r="F42" s="37"/>
      <c r="G42" s="37"/>
      <c r="H42" s="125"/>
      <c r="I42" s="197"/>
      <c r="J42" s="188">
        <f>50*$F$1</f>
        <v>250</v>
      </c>
      <c r="K42" s="189"/>
      <c r="L42" s="190">
        <f t="shared" si="0"/>
      </c>
      <c r="M42" s="191"/>
      <c r="N42" s="224"/>
      <c r="O42" s="224"/>
    </row>
    <row r="43" spans="1:15" s="180" customFormat="1" ht="14.25" customHeight="1" thickBot="1">
      <c r="A43" s="219" t="s">
        <v>57</v>
      </c>
      <c r="B43" s="171"/>
      <c r="C43" s="172"/>
      <c r="D43" s="172"/>
      <c r="E43" s="173"/>
      <c r="F43" s="172"/>
      <c r="G43" s="172"/>
      <c r="H43" s="173"/>
      <c r="I43" s="174"/>
      <c r="J43" s="227"/>
      <c r="K43" s="189"/>
      <c r="L43" s="228"/>
      <c r="M43" s="222"/>
      <c r="N43" s="179"/>
      <c r="O43" s="179"/>
    </row>
    <row r="44" spans="1:15" s="194" customFormat="1" ht="14.25" customHeight="1">
      <c r="A44" s="181"/>
      <c r="B44" s="182" t="s">
        <v>58</v>
      </c>
      <c r="C44" s="183"/>
      <c r="D44" s="229" t="s">
        <v>59</v>
      </c>
      <c r="E44" s="185"/>
      <c r="F44" s="183"/>
      <c r="G44" s="183"/>
      <c r="H44" s="186"/>
      <c r="I44" s="187"/>
      <c r="J44" s="188">
        <f>40*$F$1</f>
        <v>200</v>
      </c>
      <c r="K44" s="189"/>
      <c r="L44" s="190">
        <f t="shared" si="0"/>
      </c>
      <c r="M44" s="191"/>
      <c r="N44" s="224"/>
      <c r="O44" s="224"/>
    </row>
    <row r="45" spans="1:15" s="194" customFormat="1" ht="14.25" customHeight="1">
      <c r="A45" s="225"/>
      <c r="B45" s="226" t="s">
        <v>142</v>
      </c>
      <c r="C45" s="47"/>
      <c r="D45" s="230" t="s">
        <v>144</v>
      </c>
      <c r="E45" s="143"/>
      <c r="F45" s="47"/>
      <c r="G45" s="47"/>
      <c r="H45" s="126"/>
      <c r="I45" s="206"/>
      <c r="J45" s="188">
        <f>150*$F$1</f>
        <v>750</v>
      </c>
      <c r="K45" s="189"/>
      <c r="L45" s="190">
        <f t="shared" si="0"/>
      </c>
      <c r="M45" s="191"/>
      <c r="N45" s="224"/>
      <c r="O45" s="224"/>
    </row>
    <row r="46" spans="1:15" s="194" customFormat="1" ht="14.25" customHeight="1">
      <c r="A46" s="195"/>
      <c r="B46" s="226" t="s">
        <v>143</v>
      </c>
      <c r="C46" s="37"/>
      <c r="D46" s="230" t="s">
        <v>145</v>
      </c>
      <c r="E46" s="142"/>
      <c r="F46" s="37"/>
      <c r="G46" s="37"/>
      <c r="H46" s="125"/>
      <c r="I46" s="197"/>
      <c r="J46" s="188">
        <f>300*$F$1</f>
        <v>1500</v>
      </c>
      <c r="K46" s="189"/>
      <c r="L46" s="190">
        <f t="shared" si="0"/>
      </c>
      <c r="M46" s="191"/>
      <c r="N46" s="224"/>
      <c r="O46" s="224"/>
    </row>
    <row r="47" spans="1:15" s="194" customFormat="1" ht="14.25" customHeight="1">
      <c r="A47" s="231"/>
      <c r="B47" s="196" t="s">
        <v>29</v>
      </c>
      <c r="C47" s="37"/>
      <c r="D47" s="232" t="s">
        <v>60</v>
      </c>
      <c r="E47" s="142"/>
      <c r="F47" s="37"/>
      <c r="G47" s="37"/>
      <c r="H47" s="125"/>
      <c r="I47" s="197"/>
      <c r="J47" s="188">
        <f>140*$F$1</f>
        <v>700</v>
      </c>
      <c r="K47" s="189"/>
      <c r="L47" s="190">
        <f t="shared" si="0"/>
      </c>
      <c r="M47" s="191"/>
      <c r="N47" s="224"/>
      <c r="O47" s="224"/>
    </row>
    <row r="48" spans="1:15" s="194" customFormat="1" ht="14.25" customHeight="1" thickBot="1">
      <c r="A48" s="219" t="s">
        <v>35</v>
      </c>
      <c r="B48" s="233"/>
      <c r="C48" s="172"/>
      <c r="D48" s="172"/>
      <c r="E48" s="173"/>
      <c r="F48" s="172"/>
      <c r="G48" s="172"/>
      <c r="H48" s="173"/>
      <c r="I48" s="174"/>
      <c r="J48" s="188"/>
      <c r="K48" s="234"/>
      <c r="L48" s="198"/>
      <c r="M48" s="191"/>
      <c r="N48" s="224"/>
      <c r="O48" s="224"/>
    </row>
    <row r="49" spans="1:15" s="194" customFormat="1" ht="14.25" customHeight="1">
      <c r="A49" s="181"/>
      <c r="B49" s="235" t="s">
        <v>48</v>
      </c>
      <c r="C49" s="236"/>
      <c r="D49" s="237"/>
      <c r="E49" s="238"/>
      <c r="F49" s="236"/>
      <c r="G49" s="193"/>
      <c r="H49" s="192"/>
      <c r="I49" s="193"/>
      <c r="J49" s="188"/>
      <c r="K49" s="234"/>
      <c r="L49" s="198"/>
      <c r="M49" s="191"/>
      <c r="N49" s="224"/>
      <c r="O49" s="224"/>
    </row>
    <row r="50" spans="1:15" s="194" customFormat="1" ht="7.5" customHeight="1" thickBot="1">
      <c r="A50" s="239"/>
      <c r="B50" s="240"/>
      <c r="C50" s="240"/>
      <c r="D50" s="240"/>
      <c r="E50" s="241"/>
      <c r="F50" s="240"/>
      <c r="G50" s="240"/>
      <c r="H50" s="241"/>
      <c r="I50" s="240"/>
      <c r="J50" s="240"/>
      <c r="K50" s="240"/>
      <c r="L50" s="242"/>
      <c r="M50" s="243"/>
      <c r="N50" s="224"/>
      <c r="O50" s="224"/>
    </row>
    <row r="51" spans="1:13" ht="7.5" customHeight="1">
      <c r="A51" s="2"/>
      <c r="B51" s="2"/>
      <c r="C51" s="2"/>
      <c r="D51" s="2"/>
      <c r="E51" s="121"/>
      <c r="F51" s="2"/>
      <c r="G51" s="40"/>
      <c r="H51" s="121"/>
      <c r="I51" s="2"/>
      <c r="J51" s="2"/>
      <c r="K51" s="2"/>
      <c r="L51" s="6"/>
      <c r="M51" s="6"/>
    </row>
    <row r="52" spans="1:13" ht="15" customHeight="1">
      <c r="A52" s="85" t="s">
        <v>80</v>
      </c>
      <c r="B52" s="86"/>
      <c r="C52" s="86"/>
      <c r="D52" s="86"/>
      <c r="E52" s="145"/>
      <c r="F52" s="49"/>
      <c r="G52" s="52"/>
      <c r="H52" s="128"/>
      <c r="I52" s="48"/>
      <c r="J52" s="15" t="s">
        <v>86</v>
      </c>
      <c r="K52" s="15"/>
      <c r="L52" s="8">
        <f>+IF(SUM(L14:L47)=0,"",SUM(L14:L47))</f>
      </c>
      <c r="M52" s="6"/>
    </row>
    <row r="53" spans="1:13" ht="3" customHeight="1">
      <c r="A53" s="87"/>
      <c r="B53" s="88"/>
      <c r="C53" s="88"/>
      <c r="D53" s="88"/>
      <c r="E53" s="121"/>
      <c r="F53" s="2"/>
      <c r="G53" s="39"/>
      <c r="H53" s="129"/>
      <c r="I53" s="33"/>
      <c r="J53" s="50"/>
      <c r="K53" s="18"/>
      <c r="L53" s="5"/>
      <c r="M53" s="6"/>
    </row>
    <row r="54" spans="1:13" ht="12.75" customHeight="1">
      <c r="A54" s="89" t="s">
        <v>50</v>
      </c>
      <c r="B54" s="88"/>
      <c r="C54" s="88"/>
      <c r="D54" s="88"/>
      <c r="E54" s="121"/>
      <c r="F54" s="2"/>
      <c r="G54" s="96" t="s">
        <v>32</v>
      </c>
      <c r="H54" s="129"/>
      <c r="I54" s="32"/>
      <c r="J54" s="16" t="s">
        <v>49</v>
      </c>
      <c r="K54" s="27">
        <f>+C1</f>
        <v>100</v>
      </c>
      <c r="L54" s="17">
        <f>+IF(L52="","",K54)</f>
      </c>
      <c r="M54" s="6"/>
    </row>
    <row r="55" spans="1:13" ht="3.75" customHeight="1">
      <c r="A55" s="51"/>
      <c r="B55" s="2"/>
      <c r="C55" s="2"/>
      <c r="D55" s="2"/>
      <c r="E55" s="121"/>
      <c r="F55" s="2"/>
      <c r="G55" s="38"/>
      <c r="H55" s="129"/>
      <c r="I55" s="33"/>
      <c r="J55" s="18"/>
      <c r="K55" s="26"/>
      <c r="L55" s="5"/>
      <c r="M55" s="6"/>
    </row>
    <row r="56" spans="1:13" ht="15.75">
      <c r="A56" s="66" t="s">
        <v>51</v>
      </c>
      <c r="B56" s="274"/>
      <c r="C56" s="275"/>
      <c r="D56" s="275"/>
      <c r="E56" s="146"/>
      <c r="F56" s="28"/>
      <c r="G56" s="38"/>
      <c r="H56" s="130"/>
      <c r="I56" s="32"/>
      <c r="J56" s="16" t="s">
        <v>30</v>
      </c>
      <c r="K56" s="27"/>
      <c r="L56" s="111">
        <f>+IF(L52="","",((A14+A15+A16+A30+A31+A33+A34+A38+A39+A44+A47)*93)+((A17+A18+A19+A21+A22+A23+A45+A46)*124)+((+A24+A25+A26)*248))</f>
      </c>
      <c r="M56" s="6"/>
    </row>
    <row r="57" spans="1:13" ht="3" customHeight="1">
      <c r="A57" s="66"/>
      <c r="B57" s="20"/>
      <c r="C57" s="20"/>
      <c r="D57" s="21"/>
      <c r="E57" s="146"/>
      <c r="F57" s="28"/>
      <c r="G57" s="31"/>
      <c r="H57" s="131"/>
      <c r="I57" s="33"/>
      <c r="J57" s="18"/>
      <c r="K57" s="18"/>
      <c r="L57" s="5"/>
      <c r="M57" s="6"/>
    </row>
    <row r="58" spans="1:13" ht="13.5">
      <c r="A58" s="66" t="s">
        <v>52</v>
      </c>
      <c r="B58" s="271"/>
      <c r="C58" s="272"/>
      <c r="D58" s="272"/>
      <c r="E58" s="146"/>
      <c r="F58" s="28"/>
      <c r="G58" s="38"/>
      <c r="H58" s="130"/>
      <c r="I58" s="32"/>
      <c r="J58" s="16" t="s">
        <v>62</v>
      </c>
      <c r="K58" s="27"/>
      <c r="L58" s="17">
        <f>+IF(L56="","",K58)</f>
      </c>
      <c r="M58" s="6"/>
    </row>
    <row r="59" spans="1:13" ht="3" customHeight="1">
      <c r="A59" s="66"/>
      <c r="B59" s="2"/>
      <c r="C59" s="2"/>
      <c r="D59" s="11"/>
      <c r="E59" s="146"/>
      <c r="F59" s="29"/>
      <c r="G59" s="31"/>
      <c r="H59" s="131"/>
      <c r="I59" s="116"/>
      <c r="J59" s="117"/>
      <c r="K59" s="117"/>
      <c r="L59" s="118"/>
      <c r="M59" s="6"/>
    </row>
    <row r="60" spans="1:13" ht="13.5" customHeight="1">
      <c r="A60" s="66"/>
      <c r="B60" s="2"/>
      <c r="C60" s="2"/>
      <c r="D60" s="11"/>
      <c r="E60" s="146"/>
      <c r="F60" s="29"/>
      <c r="G60" s="31"/>
      <c r="H60" s="131"/>
      <c r="I60" s="33"/>
      <c r="J60" s="50" t="s">
        <v>129</v>
      </c>
      <c r="K60" s="168">
        <v>0.05</v>
      </c>
      <c r="L60" s="7">
        <f>+IF(L52="","",L52*K60)</f>
      </c>
      <c r="M60" s="6"/>
    </row>
    <row r="61" spans="1:13" ht="3" customHeight="1">
      <c r="A61" s="66"/>
      <c r="B61" s="2"/>
      <c r="C61" s="2"/>
      <c r="D61" s="11"/>
      <c r="E61" s="146"/>
      <c r="F61" s="29"/>
      <c r="G61" s="31"/>
      <c r="H61" s="131"/>
      <c r="I61" s="32"/>
      <c r="J61" s="163"/>
      <c r="K61" s="163"/>
      <c r="L61" s="164"/>
      <c r="M61" s="6"/>
    </row>
    <row r="62" spans="1:13" ht="12.75">
      <c r="A62" s="12"/>
      <c r="B62" s="2"/>
      <c r="C62" s="2"/>
      <c r="D62" s="11"/>
      <c r="E62" s="146"/>
      <c r="F62" s="28"/>
      <c r="G62" s="31"/>
      <c r="H62" s="131"/>
      <c r="I62" s="33"/>
      <c r="J62" s="35" t="s">
        <v>31</v>
      </c>
      <c r="K62" s="35"/>
      <c r="L62" s="7">
        <f>+IF(L52="","",+L52+L54+L56+L58+L60)</f>
      </c>
      <c r="M62" s="6"/>
    </row>
    <row r="63" spans="1:13" ht="3.75" customHeight="1">
      <c r="A63" s="12"/>
      <c r="B63" s="2"/>
      <c r="C63" s="2"/>
      <c r="D63" s="11"/>
      <c r="E63" s="146"/>
      <c r="F63" s="29"/>
      <c r="G63" s="31"/>
      <c r="H63" s="131"/>
      <c r="I63" s="165"/>
      <c r="J63" s="166"/>
      <c r="K63" s="166"/>
      <c r="L63" s="167"/>
      <c r="M63" s="6"/>
    </row>
    <row r="64" spans="1:13" ht="13.5">
      <c r="A64" s="12" t="s">
        <v>53</v>
      </c>
      <c r="B64" s="2"/>
      <c r="C64" s="272"/>
      <c r="D64" s="272"/>
      <c r="E64" s="146"/>
      <c r="F64" s="30"/>
      <c r="G64" s="53" t="s">
        <v>64</v>
      </c>
      <c r="H64" s="131"/>
      <c r="I64" s="32"/>
      <c r="J64" s="16" t="s">
        <v>87</v>
      </c>
      <c r="K64" s="169">
        <f>+VLOOKUP(D1,A124:B133,2,FALSE)</f>
        <v>0.09975</v>
      </c>
      <c r="L64" s="17">
        <f>+IF(D1="Manitoba",+IF(L62="","",(L52+L56+L58)*K64),IF(OR(D1="xxx",D1="Ile-du-Prince-Edouard"),+IF(L62="","",+(L62+L66)*K64),+IF(L62="","",+L62*K64)))</f>
      </c>
      <c r="M64" s="6"/>
    </row>
    <row r="65" spans="1:13" ht="3" customHeight="1">
      <c r="A65" s="12"/>
      <c r="B65" s="2"/>
      <c r="C65" s="2"/>
      <c r="D65" s="11"/>
      <c r="E65" s="146"/>
      <c r="F65" s="30"/>
      <c r="G65" s="54"/>
      <c r="H65" s="121"/>
      <c r="I65" s="33"/>
      <c r="J65" s="18"/>
      <c r="K65" s="25"/>
      <c r="L65" s="5"/>
      <c r="M65" s="6"/>
    </row>
    <row r="66" spans="1:13" ht="13.5">
      <c r="A66" s="12" t="s">
        <v>65</v>
      </c>
      <c r="B66" s="2"/>
      <c r="C66" s="271"/>
      <c r="D66" s="272"/>
      <c r="E66" s="121"/>
      <c r="F66" s="30"/>
      <c r="G66" s="55" t="s">
        <v>91</v>
      </c>
      <c r="H66" s="131"/>
      <c r="I66" s="32"/>
      <c r="J66" s="16" t="s">
        <v>90</v>
      </c>
      <c r="K66" s="115">
        <f>+VLOOKUP(D1,A124:C133,3,FALSE)</f>
        <v>0.05</v>
      </c>
      <c r="L66" s="17">
        <f>+IF(L62="","",+L62*+VLOOKUP(D1,A124:C133,3,FALSE))</f>
      </c>
      <c r="M66" s="6"/>
    </row>
    <row r="67" spans="1:13" ht="3" customHeight="1">
      <c r="A67" s="12"/>
      <c r="B67" s="2"/>
      <c r="C67" s="2"/>
      <c r="D67" s="2"/>
      <c r="E67" s="121"/>
      <c r="F67" s="2"/>
      <c r="G67" s="41"/>
      <c r="H67" s="121"/>
      <c r="I67" s="33"/>
      <c r="J67" s="18"/>
      <c r="K67" s="18"/>
      <c r="L67" s="5"/>
      <c r="M67" s="6"/>
    </row>
    <row r="68" spans="1:13" ht="13.5">
      <c r="A68" s="12" t="s">
        <v>2</v>
      </c>
      <c r="B68" s="20"/>
      <c r="C68" s="271"/>
      <c r="D68" s="271"/>
      <c r="E68" s="121"/>
      <c r="F68" s="2"/>
      <c r="G68" s="97"/>
      <c r="H68" s="121"/>
      <c r="I68" s="33"/>
      <c r="J68" s="16" t="s">
        <v>63</v>
      </c>
      <c r="K68" s="42"/>
      <c r="L68" s="7">
        <f>+IF(G68&gt;=1,(L64*-1),0)</f>
        <v>0</v>
      </c>
      <c r="M68" s="6"/>
    </row>
    <row r="69" spans="1:14" ht="3" customHeight="1">
      <c r="A69" s="12"/>
      <c r="B69" s="2"/>
      <c r="C69" s="2"/>
      <c r="D69" s="2"/>
      <c r="E69" s="121"/>
      <c r="F69" s="2"/>
      <c r="G69" s="31"/>
      <c r="H69" s="121"/>
      <c r="I69" s="33"/>
      <c r="J69" s="18"/>
      <c r="K69" s="18"/>
      <c r="L69" s="5"/>
      <c r="M69" s="6"/>
      <c r="N69" s="122"/>
    </row>
    <row r="70" spans="1:14" ht="13.5" customHeight="1">
      <c r="A70" s="260" t="s">
        <v>147</v>
      </c>
      <c r="B70" s="261"/>
      <c r="C70" s="261"/>
      <c r="D70" s="261"/>
      <c r="E70" s="262"/>
      <c r="F70" s="261"/>
      <c r="G70" s="263"/>
      <c r="H70" s="264"/>
      <c r="I70" s="33"/>
      <c r="J70" s="34" t="s">
        <v>1</v>
      </c>
      <c r="K70" s="35"/>
      <c r="L70" s="7">
        <f>+IF(L62="","",+L62+L64+L66+L68)</f>
      </c>
      <c r="M70" s="6"/>
      <c r="N70" s="122"/>
    </row>
    <row r="71" spans="1:14" ht="17.25" customHeight="1" thickBot="1">
      <c r="A71" s="12"/>
      <c r="B71" s="2"/>
      <c r="C71" s="2"/>
      <c r="D71" s="2"/>
      <c r="E71" s="121"/>
      <c r="F71" s="2"/>
      <c r="G71" s="31"/>
      <c r="H71" s="121"/>
      <c r="I71" s="116"/>
      <c r="J71" s="117"/>
      <c r="K71" s="117"/>
      <c r="L71" s="118"/>
      <c r="M71" s="6"/>
      <c r="N71" s="122"/>
    </row>
    <row r="72" spans="1:13" ht="18">
      <c r="A72" s="119" t="s">
        <v>33</v>
      </c>
      <c r="B72" s="69"/>
      <c r="C72" s="70"/>
      <c r="D72" s="98" t="s">
        <v>152</v>
      </c>
      <c r="E72" s="147"/>
      <c r="F72" s="56"/>
      <c r="G72" s="57"/>
      <c r="H72" s="132"/>
      <c r="I72" s="71"/>
      <c r="J72" s="99" t="s">
        <v>154</v>
      </c>
      <c r="K72" s="72" t="s">
        <v>54</v>
      </c>
      <c r="L72" s="73"/>
      <c r="M72" s="6"/>
    </row>
    <row r="73" spans="1:13" ht="18.75" thickBot="1">
      <c r="A73" s="74"/>
      <c r="B73" s="75"/>
      <c r="C73" s="113" t="s">
        <v>128</v>
      </c>
      <c r="D73" s="114" t="s">
        <v>153</v>
      </c>
      <c r="E73" s="148"/>
      <c r="F73" s="58"/>
      <c r="G73" s="59"/>
      <c r="H73" s="133"/>
      <c r="I73" s="76"/>
      <c r="J73" s="100" t="s">
        <v>155</v>
      </c>
      <c r="K73" s="77" t="s">
        <v>55</v>
      </c>
      <c r="L73" s="78"/>
      <c r="M73" s="6"/>
    </row>
    <row r="74" spans="1:13" ht="6.75" customHeight="1">
      <c r="A74" s="134"/>
      <c r="B74" s="151"/>
      <c r="C74" s="152"/>
      <c r="D74" s="153"/>
      <c r="E74" s="134"/>
      <c r="F74" s="152"/>
      <c r="G74" s="134"/>
      <c r="H74" s="134"/>
      <c r="I74" s="154"/>
      <c r="J74" s="152"/>
      <c r="K74" s="155"/>
      <c r="L74" s="156"/>
      <c r="M74" s="157"/>
    </row>
    <row r="75" spans="1:13" ht="6.75" customHeight="1">
      <c r="A75" s="135"/>
      <c r="B75" s="135"/>
      <c r="C75" s="135"/>
      <c r="D75" s="158"/>
      <c r="E75" s="135"/>
      <c r="F75" s="135"/>
      <c r="G75" s="135"/>
      <c r="H75" s="135"/>
      <c r="I75" s="135"/>
      <c r="J75" s="135"/>
      <c r="K75" s="135"/>
      <c r="L75" s="135"/>
      <c r="M75" s="120"/>
    </row>
    <row r="76" spans="1:12" ht="19.5" customHeight="1">
      <c r="A76" s="278" t="s">
        <v>96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</row>
    <row r="77" spans="1:12" ht="11.25" customHeight="1">
      <c r="A77" s="101"/>
      <c r="B77" s="101"/>
      <c r="C77" s="101"/>
      <c r="D77" s="102"/>
      <c r="E77" s="135"/>
      <c r="F77" s="101"/>
      <c r="G77" s="101"/>
      <c r="H77" s="135"/>
      <c r="I77" s="101"/>
      <c r="J77" s="101"/>
      <c r="K77" s="101"/>
      <c r="L77" s="101"/>
    </row>
    <row r="78" spans="1:12" ht="31.5" customHeight="1">
      <c r="A78" s="90">
        <v>1</v>
      </c>
      <c r="B78" s="277" t="s">
        <v>97</v>
      </c>
      <c r="C78" s="277"/>
      <c r="D78" s="277"/>
      <c r="E78" s="277"/>
      <c r="F78" s="277"/>
      <c r="G78" s="277"/>
      <c r="H78" s="277"/>
      <c r="I78" s="277"/>
      <c r="J78" s="277"/>
      <c r="K78" s="277"/>
      <c r="L78" s="277"/>
    </row>
    <row r="79" spans="1:12" ht="26.25" customHeight="1">
      <c r="A79" s="90"/>
      <c r="B79" s="91"/>
      <c r="C79" s="92"/>
      <c r="D79" s="92"/>
      <c r="E79" s="136"/>
      <c r="F79" s="92"/>
      <c r="G79" s="92"/>
      <c r="H79" s="136"/>
      <c r="I79" s="92"/>
      <c r="J79" s="92"/>
      <c r="K79" s="92"/>
      <c r="L79" s="92"/>
    </row>
    <row r="80" spans="1:12" ht="18" customHeight="1">
      <c r="A80" s="270" t="s">
        <v>36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</row>
    <row r="81" spans="1:12" ht="10.5" customHeight="1">
      <c r="A81" s="84"/>
      <c r="B81" s="84"/>
      <c r="C81" s="84"/>
      <c r="D81" s="84"/>
      <c r="E81" s="137"/>
      <c r="F81" s="84"/>
      <c r="G81" s="84"/>
      <c r="H81" s="137"/>
      <c r="I81" s="84"/>
      <c r="J81" s="84"/>
      <c r="K81" s="84"/>
      <c r="L81" s="84"/>
    </row>
    <row r="82" spans="1:12" ht="16.5" customHeight="1">
      <c r="A82" s="79">
        <v>1</v>
      </c>
      <c r="B82" s="62" t="s">
        <v>88</v>
      </c>
      <c r="C82" s="80"/>
      <c r="D82" s="81"/>
      <c r="E82" s="138"/>
      <c r="F82" s="80"/>
      <c r="G82" s="80"/>
      <c r="H82" s="138"/>
      <c r="I82" s="80"/>
      <c r="J82" s="80"/>
      <c r="K82" s="80"/>
      <c r="L82" s="80"/>
    </row>
    <row r="83" spans="1:12" ht="16.5" customHeight="1">
      <c r="A83" s="79"/>
      <c r="B83" s="62"/>
      <c r="C83" s="80"/>
      <c r="D83" s="81"/>
      <c r="E83" s="138"/>
      <c r="F83" s="80"/>
      <c r="G83" s="80"/>
      <c r="H83" s="138"/>
      <c r="I83" s="80"/>
      <c r="J83" s="80"/>
      <c r="K83" s="80"/>
      <c r="L83" s="80"/>
    </row>
    <row r="84" spans="1:12" ht="16.5" customHeight="1">
      <c r="A84" s="82">
        <v>2</v>
      </c>
      <c r="B84" s="269" t="s">
        <v>56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</row>
    <row r="85" spans="1:12" ht="16.5" customHeight="1">
      <c r="A85" s="82"/>
      <c r="B85" s="62"/>
      <c r="C85" s="60"/>
      <c r="D85" s="61"/>
      <c r="E85" s="135"/>
      <c r="F85" s="60"/>
      <c r="G85" s="60"/>
      <c r="H85" s="135"/>
      <c r="I85" s="60"/>
      <c r="J85" s="60"/>
      <c r="K85" s="60"/>
      <c r="L85" s="60"/>
    </row>
    <row r="86" spans="1:12" ht="33" customHeight="1">
      <c r="A86" s="82">
        <v>3</v>
      </c>
      <c r="B86" s="268" t="s">
        <v>148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8"/>
    </row>
    <row r="87" spans="1:12" ht="16.5" customHeight="1">
      <c r="A87" s="82"/>
      <c r="B87" s="62"/>
      <c r="C87" s="60"/>
      <c r="D87" s="61"/>
      <c r="E87" s="135"/>
      <c r="F87" s="60"/>
      <c r="G87" s="60"/>
      <c r="H87" s="135"/>
      <c r="I87" s="60"/>
      <c r="J87" s="60"/>
      <c r="K87" s="60"/>
      <c r="L87" s="60"/>
    </row>
    <row r="88" spans="1:12" ht="39" customHeight="1">
      <c r="A88" s="82">
        <v>4</v>
      </c>
      <c r="B88" s="268" t="s">
        <v>89</v>
      </c>
      <c r="C88" s="268"/>
      <c r="D88" s="268"/>
      <c r="E88" s="268"/>
      <c r="F88" s="268"/>
      <c r="G88" s="268"/>
      <c r="H88" s="268"/>
      <c r="I88" s="268"/>
      <c r="J88" s="268"/>
      <c r="K88" s="268"/>
      <c r="L88" s="268"/>
    </row>
    <row r="89" spans="1:12" ht="16.5" customHeight="1">
      <c r="A89" s="82"/>
      <c r="B89" s="63" t="s">
        <v>81</v>
      </c>
      <c r="C89" s="64"/>
      <c r="D89" s="65"/>
      <c r="E89" s="139"/>
      <c r="F89" s="64"/>
      <c r="G89" s="64"/>
      <c r="H89" s="139"/>
      <c r="I89" s="64"/>
      <c r="J89" s="64"/>
      <c r="K89" s="64"/>
      <c r="L89" s="64"/>
    </row>
    <row r="90" spans="1:12" ht="16.5" customHeight="1">
      <c r="A90" s="82"/>
      <c r="B90" s="63"/>
      <c r="C90" s="64"/>
      <c r="D90" s="65"/>
      <c r="E90" s="139"/>
      <c r="F90" s="64"/>
      <c r="G90" s="64"/>
      <c r="H90" s="139"/>
      <c r="I90" s="64"/>
      <c r="J90" s="64"/>
      <c r="K90" s="64"/>
      <c r="L90" s="64"/>
    </row>
    <row r="91" spans="1:12" ht="16.5" customHeight="1">
      <c r="A91" s="82">
        <v>5</v>
      </c>
      <c r="B91" s="268" t="s">
        <v>149</v>
      </c>
      <c r="C91" s="268"/>
      <c r="D91" s="268"/>
      <c r="E91" s="268"/>
      <c r="F91" s="268"/>
      <c r="G91" s="268"/>
      <c r="H91" s="268"/>
      <c r="I91" s="268"/>
      <c r="J91" s="268"/>
      <c r="K91" s="268"/>
      <c r="L91" s="268"/>
    </row>
    <row r="92" spans="1:12" ht="16.5" customHeight="1">
      <c r="A92" s="82"/>
      <c r="B92" s="63" t="s">
        <v>82</v>
      </c>
      <c r="C92" s="64"/>
      <c r="D92" s="65"/>
      <c r="E92" s="139"/>
      <c r="F92" s="64"/>
      <c r="G92" s="64"/>
      <c r="H92" s="139"/>
      <c r="I92" s="64"/>
      <c r="J92" s="64"/>
      <c r="K92" s="64"/>
      <c r="L92" s="64"/>
    </row>
    <row r="93" spans="1:12" ht="16.5" customHeight="1">
      <c r="A93" s="82"/>
      <c r="B93" s="60"/>
      <c r="C93" s="64"/>
      <c r="D93" s="65"/>
      <c r="E93" s="139"/>
      <c r="F93" s="64"/>
      <c r="G93" s="64"/>
      <c r="H93" s="139"/>
      <c r="I93" s="64"/>
      <c r="J93" s="64"/>
      <c r="K93" s="64"/>
      <c r="L93" s="64"/>
    </row>
    <row r="94" spans="1:12" ht="16.5" customHeight="1">
      <c r="A94" s="82">
        <v>6</v>
      </c>
      <c r="B94" s="268" t="s">
        <v>83</v>
      </c>
      <c r="C94" s="268"/>
      <c r="D94" s="268"/>
      <c r="E94" s="268"/>
      <c r="F94" s="268"/>
      <c r="G94" s="268"/>
      <c r="H94" s="268"/>
      <c r="I94" s="268"/>
      <c r="J94" s="268"/>
      <c r="K94" s="268"/>
      <c r="L94" s="268"/>
    </row>
    <row r="95" spans="1:12" ht="16.5" customHeight="1">
      <c r="A95" s="82"/>
      <c r="B95" s="62"/>
      <c r="C95" s="60"/>
      <c r="D95" s="61"/>
      <c r="E95" s="135"/>
      <c r="F95" s="60"/>
      <c r="G95" s="60"/>
      <c r="H95" s="135"/>
      <c r="I95" s="60"/>
      <c r="J95" s="60"/>
      <c r="K95" s="60"/>
      <c r="L95" s="60"/>
    </row>
    <row r="96" spans="1:12" ht="16.5" customHeight="1">
      <c r="A96" s="82">
        <v>7</v>
      </c>
      <c r="B96" s="268" t="s">
        <v>85</v>
      </c>
      <c r="C96" s="268"/>
      <c r="D96" s="268"/>
      <c r="E96" s="268"/>
      <c r="F96" s="268"/>
      <c r="G96" s="268"/>
      <c r="H96" s="268"/>
      <c r="I96" s="268"/>
      <c r="J96" s="268"/>
      <c r="K96" s="268"/>
      <c r="L96" s="268"/>
    </row>
    <row r="97" spans="1:12" ht="16.5" customHeight="1">
      <c r="A97" s="82"/>
      <c r="B97" s="60"/>
      <c r="C97" s="67"/>
      <c r="D97" s="68"/>
      <c r="E97" s="135"/>
      <c r="F97" s="67"/>
      <c r="G97" s="67"/>
      <c r="H97" s="135"/>
      <c r="I97" s="67"/>
      <c r="J97" s="67"/>
      <c r="K97" s="67"/>
      <c r="L97" s="67"/>
    </row>
    <row r="98" spans="1:12" ht="34.5" customHeight="1">
      <c r="A98" s="82">
        <v>8</v>
      </c>
      <c r="B98" s="268" t="s">
        <v>84</v>
      </c>
      <c r="C98" s="268"/>
      <c r="D98" s="268"/>
      <c r="E98" s="268"/>
      <c r="F98" s="268"/>
      <c r="G98" s="268"/>
      <c r="H98" s="268"/>
      <c r="I98" s="268"/>
      <c r="J98" s="268"/>
      <c r="K98" s="268"/>
      <c r="L98" s="268"/>
    </row>
    <row r="99" spans="1:12" ht="16.5" customHeight="1">
      <c r="A99" s="82"/>
      <c r="C99" s="60"/>
      <c r="D99" s="61"/>
      <c r="E99" s="135"/>
      <c r="F99" s="60"/>
      <c r="G99" s="60"/>
      <c r="H99" s="135"/>
      <c r="I99" s="60"/>
      <c r="J99" s="60"/>
      <c r="K99" s="60"/>
      <c r="L99" s="60"/>
    </row>
    <row r="100" spans="1:12" ht="33.75" customHeight="1">
      <c r="A100" s="82">
        <v>9</v>
      </c>
      <c r="B100" s="268" t="s">
        <v>150</v>
      </c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</row>
    <row r="101" spans="1:4" s="120" customFormat="1" ht="16.5" customHeight="1">
      <c r="A101" s="149"/>
      <c r="D101" s="150"/>
    </row>
    <row r="102" spans="1:4" s="120" customFormat="1" ht="16.5" customHeight="1">
      <c r="A102" s="149"/>
      <c r="D102" s="150"/>
    </row>
    <row r="103" spans="1:4" s="120" customFormat="1" ht="16.5" customHeight="1">
      <c r="A103" s="122"/>
      <c r="D103" s="150"/>
    </row>
    <row r="104" spans="1:4" s="120" customFormat="1" ht="16.5" customHeight="1">
      <c r="A104" s="122"/>
      <c r="D104" s="150"/>
    </row>
    <row r="105" spans="1:4" s="120" customFormat="1" ht="16.5" customHeight="1">
      <c r="A105" s="122"/>
      <c r="D105" s="150"/>
    </row>
    <row r="106" spans="1:4" s="120" customFormat="1" ht="16.5" customHeight="1">
      <c r="A106" s="122"/>
      <c r="D106" s="150"/>
    </row>
    <row r="107" s="120" customFormat="1" ht="16.5" customHeight="1">
      <c r="D107" s="150"/>
    </row>
    <row r="108" spans="1:4" ht="16.5" customHeight="1">
      <c r="A108" s="120"/>
      <c r="B108" s="120"/>
      <c r="C108" s="120"/>
      <c r="D108" s="150"/>
    </row>
    <row r="109" spans="1:4" ht="16.5" customHeight="1">
      <c r="A109" s="120"/>
      <c r="B109" s="120"/>
      <c r="C109" s="120"/>
      <c r="D109" s="150"/>
    </row>
    <row r="110" spans="1:4" ht="16.5" customHeight="1">
      <c r="A110" s="120"/>
      <c r="B110" s="120"/>
      <c r="C110" s="120"/>
      <c r="D110" s="150"/>
    </row>
    <row r="111" spans="1:4" ht="16.5" customHeight="1">
      <c r="A111" s="120"/>
      <c r="B111" s="120"/>
      <c r="C111" s="120"/>
      <c r="D111" s="150"/>
    </row>
    <row r="112" ht="16.5" customHeight="1">
      <c r="D112" s="19"/>
    </row>
    <row r="113" ht="16.5" customHeight="1">
      <c r="D113" s="19"/>
    </row>
    <row r="114" ht="16.5" customHeight="1">
      <c r="D114" s="19"/>
    </row>
    <row r="115" ht="16.5" customHeight="1">
      <c r="D115" s="19"/>
    </row>
    <row r="116" ht="16.5" customHeight="1">
      <c r="D116" s="19"/>
    </row>
    <row r="117" ht="16.5" customHeight="1">
      <c r="D117" s="19"/>
    </row>
    <row r="118" ht="16.5" customHeight="1">
      <c r="D118" s="19"/>
    </row>
    <row r="119" ht="16.5" customHeight="1">
      <c r="D119" s="19"/>
    </row>
    <row r="120" ht="16.5" customHeight="1">
      <c r="D120" s="19"/>
    </row>
    <row r="121" spans="1:4" ht="16.5" customHeight="1">
      <c r="A121" s="245"/>
      <c r="B121" s="245"/>
      <c r="C121" s="245"/>
      <c r="D121" s="246"/>
    </row>
    <row r="122" spans="1:4" ht="16.5" customHeight="1">
      <c r="A122" s="244"/>
      <c r="B122" s="244"/>
      <c r="C122" s="244"/>
      <c r="D122" s="258"/>
    </row>
    <row r="123" spans="1:4" ht="12.75">
      <c r="A123" s="247" t="s">
        <v>7</v>
      </c>
      <c r="B123" s="248" t="s">
        <v>8</v>
      </c>
      <c r="C123" s="249" t="s">
        <v>9</v>
      </c>
      <c r="D123" s="250" t="s">
        <v>119</v>
      </c>
    </row>
    <row r="124" spans="1:4" ht="16.5">
      <c r="A124" s="251" t="s">
        <v>108</v>
      </c>
      <c r="B124" s="252">
        <v>0</v>
      </c>
      <c r="C124" s="252">
        <v>0.13</v>
      </c>
      <c r="D124" s="250" t="s">
        <v>10</v>
      </c>
    </row>
    <row r="125" spans="1:4" ht="16.5">
      <c r="A125" s="251" t="s">
        <v>109</v>
      </c>
      <c r="B125" s="252">
        <v>0</v>
      </c>
      <c r="C125" s="252">
        <v>0.13</v>
      </c>
      <c r="D125" s="253" t="s">
        <v>11</v>
      </c>
    </row>
    <row r="126" spans="1:4" ht="16.5">
      <c r="A126" s="251" t="s">
        <v>110</v>
      </c>
      <c r="B126" s="252">
        <v>0</v>
      </c>
      <c r="C126" s="252">
        <v>0.14</v>
      </c>
      <c r="D126" s="254" t="s">
        <v>12</v>
      </c>
    </row>
    <row r="127" spans="1:4" ht="16.5">
      <c r="A127" s="251" t="s">
        <v>111</v>
      </c>
      <c r="B127" s="252">
        <v>0</v>
      </c>
      <c r="C127" s="252">
        <v>0.15</v>
      </c>
      <c r="D127" s="253" t="s">
        <v>13</v>
      </c>
    </row>
    <row r="128" spans="1:4" ht="16.5">
      <c r="A128" s="251" t="s">
        <v>118</v>
      </c>
      <c r="B128" s="255">
        <v>0.09975</v>
      </c>
      <c r="C128" s="252">
        <v>0.05</v>
      </c>
      <c r="D128" s="253" t="s">
        <v>14</v>
      </c>
    </row>
    <row r="129" spans="1:4" ht="16.5">
      <c r="A129" s="251" t="s">
        <v>3</v>
      </c>
      <c r="B129" s="252">
        <v>0</v>
      </c>
      <c r="C129" s="252">
        <v>0.13</v>
      </c>
      <c r="D129" s="253"/>
    </row>
    <row r="130" spans="1:4" ht="16.5">
      <c r="A130" s="251" t="s">
        <v>4</v>
      </c>
      <c r="B130" s="252">
        <v>0.07</v>
      </c>
      <c r="C130" s="252">
        <v>0.05</v>
      </c>
      <c r="D130" s="253"/>
    </row>
    <row r="131" spans="1:4" ht="16.5">
      <c r="A131" s="251" t="s">
        <v>5</v>
      </c>
      <c r="B131" s="252">
        <v>0.05</v>
      </c>
      <c r="C131" s="252">
        <v>0.05</v>
      </c>
      <c r="D131" s="253"/>
    </row>
    <row r="132" spans="1:4" ht="16.5">
      <c r="A132" s="251" t="s">
        <v>6</v>
      </c>
      <c r="B132" s="252">
        <v>0</v>
      </c>
      <c r="C132" s="252">
        <v>0.05</v>
      </c>
      <c r="D132" s="253"/>
    </row>
    <row r="133" spans="1:4" ht="16.5">
      <c r="A133" s="251" t="s">
        <v>113</v>
      </c>
      <c r="B133" s="252">
        <v>0.07</v>
      </c>
      <c r="C133" s="252">
        <v>0.05</v>
      </c>
      <c r="D133" s="253"/>
    </row>
    <row r="134" spans="1:4" ht="12.75">
      <c r="A134" s="253"/>
      <c r="B134" s="253"/>
      <c r="C134" s="253"/>
      <c r="D134" s="253"/>
    </row>
    <row r="135" spans="1:4" ht="16.5">
      <c r="A135" s="256" t="s">
        <v>112</v>
      </c>
      <c r="B135" s="253"/>
      <c r="C135" s="253"/>
      <c r="D135" s="253"/>
    </row>
    <row r="136" spans="1:4" ht="12.75">
      <c r="A136" s="257">
        <v>1</v>
      </c>
      <c r="B136" s="253"/>
      <c r="C136" s="253"/>
      <c r="D136" s="253"/>
    </row>
    <row r="137" spans="1:4" ht="12.75">
      <c r="A137" s="257">
        <v>2</v>
      </c>
      <c r="B137" s="253"/>
      <c r="C137" s="253"/>
      <c r="D137" s="253"/>
    </row>
    <row r="138" spans="1:4" ht="12.75">
      <c r="A138" s="257">
        <v>3</v>
      </c>
      <c r="B138" s="253"/>
      <c r="C138" s="253"/>
      <c r="D138" s="253"/>
    </row>
    <row r="139" spans="1:4" ht="12.75">
      <c r="A139" s="257">
        <v>4</v>
      </c>
      <c r="B139" s="253"/>
      <c r="C139" s="253"/>
      <c r="D139" s="253"/>
    </row>
    <row r="140" spans="1:4" ht="12.75">
      <c r="A140" s="257">
        <v>5</v>
      </c>
      <c r="B140" s="245"/>
      <c r="C140" s="245"/>
      <c r="D140" s="245"/>
    </row>
    <row r="141" spans="1:4" ht="12.75">
      <c r="A141" s="244"/>
      <c r="B141" s="244"/>
      <c r="C141" s="244"/>
      <c r="D141" s="244"/>
    </row>
  </sheetData>
  <sheetProtection password="C580" sheet="1" insertHyperlinks="0" selectLockedCells="1"/>
  <mergeCells count="31">
    <mergeCell ref="B6:D6"/>
    <mergeCell ref="B8:D8"/>
    <mergeCell ref="K5:L5"/>
    <mergeCell ref="K6:L6"/>
    <mergeCell ref="K7:L7"/>
    <mergeCell ref="I8:L8"/>
    <mergeCell ref="G1:L1"/>
    <mergeCell ref="B2:D2"/>
    <mergeCell ref="B3:D3"/>
    <mergeCell ref="B4:D4"/>
    <mergeCell ref="I2:L2"/>
    <mergeCell ref="I3:L3"/>
    <mergeCell ref="I4:L4"/>
    <mergeCell ref="A80:L80"/>
    <mergeCell ref="C66:D66"/>
    <mergeCell ref="C68:D68"/>
    <mergeCell ref="K9:L9"/>
    <mergeCell ref="B56:D56"/>
    <mergeCell ref="B58:D58"/>
    <mergeCell ref="C64:D64"/>
    <mergeCell ref="B12:I12"/>
    <mergeCell ref="B78:L78"/>
    <mergeCell ref="A76:L76"/>
    <mergeCell ref="B98:L98"/>
    <mergeCell ref="B100:L100"/>
    <mergeCell ref="B84:L84"/>
    <mergeCell ref="B86:L86"/>
    <mergeCell ref="B88:L88"/>
    <mergeCell ref="B91:L91"/>
    <mergeCell ref="B94:L94"/>
    <mergeCell ref="B96:L96"/>
  </mergeCells>
  <dataValidations count="3">
    <dataValidation type="list" allowBlank="1" showInputMessage="1" showErrorMessage="1" sqref="G56:H56 G54:G55">
      <formula1>$D$123:$D$128</formula1>
    </dataValidation>
    <dataValidation type="list" showInputMessage="1" showErrorMessage="1" sqref="D1">
      <formula1>$A$123:$A$133</formula1>
    </dataValidation>
    <dataValidation type="list" allowBlank="1" showInputMessage="1" showErrorMessage="1" sqref="F1">
      <formula1>$A$135:$A$140</formula1>
    </dataValidation>
  </dataValidations>
  <hyperlinks>
    <hyperlink ref="D73" r:id="rId1" display="stephane.brunet@freemanco.com"/>
  </hyperlinks>
  <printOptions horizontalCentered="1"/>
  <pageMargins left="0.5905511811023623" right="0.5905511811023623" top="0.6692913385826772" bottom="0.6692913385826772" header="0.5118110236220472" footer="0.5118110236220472"/>
  <pageSetup fitToWidth="0" horizontalDpi="600" verticalDpi="600" orientation="portrait" scale="62" r:id="rId3"/>
  <headerFooter alignWithMargins="0">
    <oddFooter>&amp;L&amp;8&amp;F</oddFooter>
  </headerFooter>
  <rowBreaks count="1" manualBreakCount="1">
    <brk id="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AVW-TELAV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I.T.Department</dc:creator>
  <cp:keywords/>
  <dc:description/>
  <cp:lastModifiedBy>Marissa Tubera</cp:lastModifiedBy>
  <cp:lastPrinted>2010-11-10T16:04:38Z</cp:lastPrinted>
  <dcterms:created xsi:type="dcterms:W3CDTF">2007-02-05T22:05:48Z</dcterms:created>
  <dcterms:modified xsi:type="dcterms:W3CDTF">2014-06-04T14:48:17Z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